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202300"/>
  <mc:AlternateContent xmlns:mc="http://schemas.openxmlformats.org/markup-compatibility/2006">
    <mc:Choice Requires="x15">
      <x15ac:absPath xmlns:x15ac="http://schemas.microsoft.com/office/spreadsheetml/2010/11/ac" url="https://tuhfltd.sharepoint.com/sites/Finance2/Shared Documents/Finance Reports/Reports for 2025/Urban Ubomi 2/Investor Reports/4. February 2025/Workings/"/>
    </mc:Choice>
  </mc:AlternateContent>
  <xr:revisionPtr revIDLastSave="0" documentId="8_{A021F580-FB50-4303-A890-44C48B8B9DCD}" xr6:coauthVersionLast="47" xr6:coauthVersionMax="47" xr10:uidLastSave="{00000000-0000-0000-0000-000000000000}"/>
  <bookViews>
    <workbookView xWindow="28680" yWindow="-120" windowWidth="29040" windowHeight="15720" activeTab="1" xr2:uid="{6CE53706-CCB2-4549-BDE3-CF44685C7B59}"/>
  </bookViews>
  <sheets>
    <sheet name="Admin Report" sheetId="1" r:id="rId1"/>
    <sheet name="Servicer Report" sheetId="2" r:id="rId2"/>
    <sheet name="Annex 2" sheetId="3" r:id="rId3"/>
    <sheet name="Annex 12" sheetId="4" r:id="rId4"/>
  </sheets>
  <definedNames>
    <definedName name="_Fill" hidden="1">#REF!</definedName>
    <definedName name="_xlnm._FilterDatabase" localSheetId="2" hidden="1">'Annex 2'!$A$2:$DC$241</definedName>
    <definedName name="_Parse_In" hidden="1">#REF!</definedName>
    <definedName name="_Parse_Out" hidden="1">#REF!</definedName>
    <definedName name="a" hidden="1">{#N/A,#N/A,FALSE,"Glossary"}</definedName>
    <definedName name="adfads" hidden="1">{#N/A,#N/A,FALSE,"Glossary"}</definedName>
    <definedName name="cube" hidden="1">{#N/A,#N/A,FALSE,"Glossary"}</definedName>
    <definedName name="Data">#REF!</definedName>
    <definedName name="Datatape">#REF!</definedName>
    <definedName name="deletename" hidden="1">#REF!</definedName>
    <definedName name="deletename1" hidden="1">#REF!</definedName>
    <definedName name="ff" hidden="1">#REF!</definedName>
    <definedName name="_xlnm.Print_Area" localSheetId="0">'Admin Report'!$B$2:$Q$229</definedName>
    <definedName name="_xlnm.Print_Area" localSheetId="1">'Servicer Report'!$B$2:$O$124</definedName>
    <definedName name="Recon2" hidden="1">#REF!</definedName>
    <definedName name="wrn.Report1." hidden="1">{#N/A,#N/A,FALSE,"Glossary"}</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41" i="1" l="1"/>
  <c r="H185" i="1" l="1"/>
  <c r="AB240" i="3"/>
  <c r="E240" i="3"/>
  <c r="AB239" i="3"/>
  <c r="E239" i="3"/>
  <c r="AB238" i="3"/>
  <c r="E238" i="3"/>
  <c r="AB237" i="3"/>
  <c r="E237" i="3"/>
  <c r="AB236" i="3"/>
  <c r="AD236" i="3" s="1"/>
  <c r="E236" i="3"/>
  <c r="AB235" i="3"/>
  <c r="E235" i="3"/>
  <c r="AB234" i="3"/>
  <c r="E234" i="3"/>
  <c r="AB233" i="3"/>
  <c r="E233" i="3"/>
  <c r="AD232" i="3"/>
  <c r="AB232" i="3"/>
  <c r="E232" i="3"/>
  <c r="AB231" i="3"/>
  <c r="E231" i="3"/>
  <c r="AB230" i="3"/>
  <c r="E230" i="3"/>
  <c r="AB229" i="3"/>
  <c r="E229" i="3"/>
  <c r="AB228" i="3"/>
  <c r="E228" i="3"/>
  <c r="AB227" i="3"/>
  <c r="E227" i="3"/>
  <c r="AB226" i="3"/>
  <c r="E226" i="3"/>
  <c r="AB225" i="3"/>
  <c r="E225" i="3"/>
  <c r="AB224" i="3"/>
  <c r="E224" i="3"/>
  <c r="AB223" i="3"/>
  <c r="E223" i="3"/>
  <c r="AB222" i="3"/>
  <c r="E222" i="3"/>
  <c r="AB221" i="3"/>
  <c r="E221" i="3"/>
  <c r="AB220" i="3"/>
  <c r="E220" i="3"/>
  <c r="AD219" i="3"/>
  <c r="AB219" i="3"/>
  <c r="E219" i="3"/>
  <c r="AD218" i="3"/>
  <c r="AB218" i="3"/>
  <c r="E218" i="3"/>
  <c r="AB217" i="3"/>
  <c r="E217" i="3"/>
  <c r="AB216" i="3"/>
  <c r="E216" i="3"/>
  <c r="AB215" i="3"/>
  <c r="E215" i="3"/>
  <c r="AB214" i="3"/>
  <c r="E214" i="3"/>
  <c r="AB213" i="3"/>
  <c r="E213" i="3"/>
  <c r="AD212" i="3"/>
  <c r="AB212" i="3"/>
  <c r="E212" i="3"/>
  <c r="AB211" i="3"/>
  <c r="E211" i="3"/>
  <c r="AB210" i="3"/>
  <c r="E210" i="3"/>
  <c r="AB209" i="3"/>
  <c r="E209" i="3"/>
  <c r="AB208" i="3"/>
  <c r="E208" i="3"/>
  <c r="AB207" i="3"/>
  <c r="E207" i="3"/>
  <c r="AB206" i="3"/>
  <c r="E206" i="3"/>
  <c r="AD205" i="3"/>
  <c r="AB205" i="3"/>
  <c r="E205" i="3"/>
  <c r="AB204" i="3"/>
  <c r="E204" i="3"/>
  <c r="AB203" i="3"/>
  <c r="E203" i="3"/>
  <c r="AB202" i="3"/>
  <c r="E202" i="3"/>
  <c r="AB201" i="3"/>
  <c r="E201" i="3"/>
  <c r="AB200" i="3"/>
  <c r="E200" i="3"/>
  <c r="AB199" i="3"/>
  <c r="E199" i="3"/>
  <c r="AD198" i="3"/>
  <c r="AB198" i="3"/>
  <c r="E198" i="3"/>
  <c r="AB197" i="3"/>
  <c r="E197" i="3"/>
  <c r="AB196" i="3"/>
  <c r="E196" i="3"/>
  <c r="AB195" i="3"/>
  <c r="E195" i="3"/>
  <c r="AB194" i="3"/>
  <c r="E194" i="3"/>
  <c r="AB193" i="3"/>
  <c r="E193" i="3"/>
  <c r="AB192" i="3"/>
  <c r="E192" i="3"/>
  <c r="AB191" i="3"/>
  <c r="E191" i="3"/>
  <c r="AD190" i="3"/>
  <c r="AB190" i="3"/>
  <c r="E190" i="3"/>
  <c r="AD189" i="3"/>
  <c r="AB189" i="3"/>
  <c r="E189" i="3"/>
  <c r="AB188" i="3"/>
  <c r="E188" i="3"/>
  <c r="AB187" i="3"/>
  <c r="E187" i="3"/>
  <c r="AB186" i="3"/>
  <c r="E186" i="3"/>
  <c r="AB185" i="3"/>
  <c r="E185" i="3"/>
  <c r="AB184" i="3"/>
  <c r="E184" i="3"/>
  <c r="AB183" i="3"/>
  <c r="E183" i="3"/>
  <c r="AD182" i="3"/>
  <c r="AB182" i="3"/>
  <c r="E182" i="3"/>
  <c r="AD181" i="3"/>
  <c r="AB181" i="3"/>
  <c r="E181" i="3"/>
  <c r="AB180" i="3"/>
  <c r="E180" i="3"/>
  <c r="AB179" i="3"/>
  <c r="E179" i="3"/>
  <c r="AB178" i="3"/>
  <c r="E178" i="3"/>
  <c r="AB177" i="3"/>
  <c r="E177" i="3"/>
  <c r="AB176" i="3"/>
  <c r="E176" i="3"/>
  <c r="AB175" i="3"/>
  <c r="E175" i="3"/>
  <c r="AD174" i="3"/>
  <c r="AB174" i="3"/>
  <c r="E174" i="3"/>
  <c r="AD173" i="3"/>
  <c r="AB173" i="3"/>
  <c r="E173" i="3"/>
  <c r="AB172" i="3"/>
  <c r="E172" i="3"/>
  <c r="AB171" i="3"/>
  <c r="E171" i="3"/>
  <c r="AB170" i="3"/>
  <c r="E170" i="3"/>
  <c r="AB169" i="3"/>
  <c r="E169" i="3"/>
  <c r="AD168" i="3"/>
  <c r="AB168" i="3"/>
  <c r="E168" i="3"/>
  <c r="AB167" i="3"/>
  <c r="E167" i="3"/>
  <c r="AD166" i="3"/>
  <c r="AB166" i="3"/>
  <c r="E166" i="3"/>
  <c r="AD165" i="3"/>
  <c r="AB165" i="3"/>
  <c r="E165" i="3"/>
  <c r="AB164" i="3"/>
  <c r="E164" i="3"/>
  <c r="AB163" i="3"/>
  <c r="E163" i="3"/>
  <c r="AB162" i="3"/>
  <c r="E162" i="3"/>
  <c r="AB161" i="3"/>
  <c r="E161" i="3"/>
  <c r="AD160" i="3"/>
  <c r="AB160" i="3"/>
  <c r="E160" i="3"/>
  <c r="AB159" i="3"/>
  <c r="E159" i="3"/>
  <c r="AD158" i="3"/>
  <c r="AB158" i="3"/>
  <c r="E158" i="3"/>
  <c r="AD157" i="3"/>
  <c r="AB157" i="3"/>
  <c r="E157" i="3"/>
  <c r="AB156" i="3"/>
  <c r="E156" i="3"/>
  <c r="AB155" i="3"/>
  <c r="E155" i="3"/>
  <c r="AB154" i="3"/>
  <c r="E154" i="3"/>
  <c r="AB153" i="3"/>
  <c r="E153" i="3"/>
  <c r="AD152" i="3"/>
  <c r="AB152" i="3"/>
  <c r="E152" i="3"/>
  <c r="AD151" i="3"/>
  <c r="AB151" i="3"/>
  <c r="E151" i="3"/>
  <c r="AD150" i="3"/>
  <c r="AB150" i="3"/>
  <c r="E150" i="3"/>
  <c r="AD149" i="3"/>
  <c r="AB149" i="3"/>
  <c r="E149" i="3"/>
  <c r="AB148" i="3"/>
  <c r="E148" i="3"/>
  <c r="AB147" i="3"/>
  <c r="E147" i="3"/>
  <c r="AB146" i="3"/>
  <c r="E146" i="3"/>
  <c r="AB145" i="3"/>
  <c r="E145" i="3"/>
  <c r="AD144" i="3"/>
  <c r="AB144" i="3"/>
  <c r="E144" i="3"/>
  <c r="AD143" i="3"/>
  <c r="AB143" i="3"/>
  <c r="E143" i="3"/>
  <c r="AD142" i="3"/>
  <c r="AB142" i="3"/>
  <c r="E142" i="3"/>
  <c r="AB141" i="3"/>
  <c r="E141" i="3"/>
  <c r="AB140" i="3"/>
  <c r="E140" i="3"/>
  <c r="AB139" i="3"/>
  <c r="E139" i="3"/>
  <c r="AB138" i="3"/>
  <c r="E138" i="3"/>
  <c r="AD137" i="3"/>
  <c r="AB137" i="3"/>
  <c r="E137" i="3"/>
  <c r="AD136" i="3"/>
  <c r="AB136" i="3"/>
  <c r="E136" i="3"/>
  <c r="AD135" i="3"/>
  <c r="AB135" i="3"/>
  <c r="E135" i="3"/>
  <c r="AD134" i="3"/>
  <c r="AB134" i="3"/>
  <c r="E134" i="3"/>
  <c r="AB133" i="3"/>
  <c r="E133" i="3"/>
  <c r="AB132" i="3"/>
  <c r="E132" i="3"/>
  <c r="AB131" i="3"/>
  <c r="E131" i="3"/>
  <c r="AD130" i="3"/>
  <c r="AB130" i="3"/>
  <c r="E130" i="3"/>
  <c r="AD129" i="3"/>
  <c r="AB129" i="3"/>
  <c r="E129" i="3"/>
  <c r="AB128" i="3"/>
  <c r="E128" i="3"/>
  <c r="AB127" i="3"/>
  <c r="E127" i="3"/>
  <c r="AB126" i="3"/>
  <c r="E126" i="3"/>
  <c r="AB125" i="3"/>
  <c r="E125" i="3"/>
  <c r="AD124" i="3"/>
  <c r="AB124" i="3"/>
  <c r="E124" i="3"/>
  <c r="AD123" i="3"/>
  <c r="AB123" i="3"/>
  <c r="E123" i="3"/>
  <c r="AB122" i="3"/>
  <c r="E122" i="3"/>
  <c r="AB121" i="3"/>
  <c r="E121" i="3"/>
  <c r="AB120" i="3"/>
  <c r="E120" i="3"/>
  <c r="AD119" i="3"/>
  <c r="AB119" i="3"/>
  <c r="E119" i="3"/>
  <c r="AB118" i="3"/>
  <c r="E118" i="3"/>
  <c r="AB117" i="3"/>
  <c r="E117" i="3"/>
  <c r="AD116" i="3"/>
  <c r="AB116" i="3"/>
  <c r="E116" i="3"/>
  <c r="AB115" i="3"/>
  <c r="E115" i="3"/>
  <c r="AB114" i="3"/>
  <c r="E114" i="3"/>
  <c r="AB113" i="3"/>
  <c r="E113" i="3"/>
  <c r="AB112" i="3"/>
  <c r="E112" i="3"/>
  <c r="AB111" i="3"/>
  <c r="E111" i="3"/>
  <c r="AB110" i="3"/>
  <c r="E110" i="3"/>
  <c r="AB109" i="3"/>
  <c r="AD109" i="3" s="1"/>
  <c r="E109" i="3"/>
  <c r="AB108" i="3"/>
  <c r="E108" i="3"/>
  <c r="AB107" i="3"/>
  <c r="E107" i="3"/>
  <c r="AB106" i="3"/>
  <c r="E106" i="3"/>
  <c r="AB105" i="3"/>
  <c r="E105" i="3"/>
  <c r="AD104" i="3"/>
  <c r="AB104" i="3"/>
  <c r="E104" i="3"/>
  <c r="AB103" i="3"/>
  <c r="E103" i="3"/>
  <c r="AB102" i="3"/>
  <c r="E102" i="3"/>
  <c r="AB101" i="3"/>
  <c r="E101" i="3"/>
  <c r="AD100" i="3"/>
  <c r="AB100" i="3"/>
  <c r="E100" i="3"/>
  <c r="AB99" i="3"/>
  <c r="E99" i="3"/>
  <c r="AB98" i="3"/>
  <c r="E98" i="3"/>
  <c r="AB97" i="3"/>
  <c r="E97" i="3"/>
  <c r="AD96" i="3"/>
  <c r="AB96" i="3"/>
  <c r="E96" i="3"/>
  <c r="AB95" i="3"/>
  <c r="E95" i="3"/>
  <c r="AB94" i="3"/>
  <c r="E94" i="3"/>
  <c r="AD93" i="3"/>
  <c r="AB93" i="3"/>
  <c r="E93" i="3"/>
  <c r="AD92" i="3"/>
  <c r="AB92" i="3"/>
  <c r="E92" i="3"/>
  <c r="AD91" i="3"/>
  <c r="AB91" i="3"/>
  <c r="E91" i="3"/>
  <c r="AB90" i="3"/>
  <c r="E90" i="3"/>
  <c r="AD89" i="3"/>
  <c r="AB89" i="3"/>
  <c r="E89" i="3"/>
  <c r="AB88" i="3"/>
  <c r="E88" i="3"/>
  <c r="AB87" i="3"/>
  <c r="E87" i="3"/>
  <c r="AB86" i="3"/>
  <c r="AD86" i="3" s="1"/>
  <c r="E86" i="3"/>
  <c r="AD85" i="3"/>
  <c r="AB85" i="3"/>
  <c r="E85" i="3"/>
  <c r="AB84" i="3"/>
  <c r="E84" i="3"/>
  <c r="AB83" i="3"/>
  <c r="E83" i="3"/>
  <c r="AB82" i="3"/>
  <c r="E82" i="3"/>
  <c r="AB81" i="3"/>
  <c r="E81" i="3"/>
  <c r="AB80" i="3"/>
  <c r="E80" i="3"/>
  <c r="AB79" i="3"/>
  <c r="E79" i="3"/>
  <c r="AB78" i="3"/>
  <c r="E78" i="3"/>
  <c r="AB77" i="3"/>
  <c r="E77" i="3"/>
  <c r="AB76" i="3"/>
  <c r="E76" i="3"/>
  <c r="AB75" i="3"/>
  <c r="E75" i="3"/>
  <c r="AB74" i="3"/>
  <c r="E74" i="3"/>
  <c r="AB73" i="3"/>
  <c r="E73" i="3"/>
  <c r="AB72" i="3"/>
  <c r="E72" i="3"/>
  <c r="AD71" i="3"/>
  <c r="AB71" i="3"/>
  <c r="E71" i="3"/>
  <c r="AB70" i="3"/>
  <c r="E70" i="3"/>
  <c r="AB69" i="3"/>
  <c r="E69" i="3"/>
  <c r="AB68" i="3"/>
  <c r="E68" i="3"/>
  <c r="AB67" i="3"/>
  <c r="E67" i="3"/>
  <c r="AB66" i="3"/>
  <c r="E66" i="3"/>
  <c r="AD65" i="3"/>
  <c r="AB65" i="3"/>
  <c r="E65" i="3"/>
  <c r="AB64" i="3"/>
  <c r="AD64" i="3" s="1"/>
  <c r="E64" i="3"/>
  <c r="AB63" i="3"/>
  <c r="E63" i="3"/>
  <c r="AD62" i="3"/>
  <c r="AB62" i="3"/>
  <c r="E62" i="3"/>
  <c r="AB61" i="3"/>
  <c r="E61" i="3"/>
  <c r="AB60" i="3"/>
  <c r="E60" i="3"/>
  <c r="AB59" i="3"/>
  <c r="E59" i="3"/>
  <c r="AD58" i="3"/>
  <c r="AB58" i="3"/>
  <c r="E58" i="3"/>
  <c r="AB57" i="3"/>
  <c r="AD57" i="3" s="1"/>
  <c r="E57" i="3"/>
  <c r="AB56" i="3"/>
  <c r="E56" i="3"/>
  <c r="AD55" i="3"/>
  <c r="AB55" i="3"/>
  <c r="E55" i="3"/>
  <c r="AB54" i="3"/>
  <c r="E54" i="3"/>
  <c r="AB53" i="3"/>
  <c r="E53" i="3"/>
  <c r="AB52" i="3"/>
  <c r="E52" i="3"/>
  <c r="AB51" i="3"/>
  <c r="E51" i="3"/>
  <c r="AD50" i="3"/>
  <c r="AB50" i="3"/>
  <c r="E50" i="3"/>
  <c r="AB49" i="3"/>
  <c r="E49" i="3"/>
  <c r="AD48" i="3"/>
  <c r="AB48" i="3"/>
  <c r="E48" i="3"/>
  <c r="AB47" i="3"/>
  <c r="E47" i="3"/>
  <c r="AB46" i="3"/>
  <c r="E46" i="3"/>
  <c r="AB45" i="3"/>
  <c r="E45" i="3"/>
  <c r="AB44" i="3"/>
  <c r="E44" i="3"/>
  <c r="AD43" i="3"/>
  <c r="AB43" i="3"/>
  <c r="E43" i="3"/>
  <c r="AD42" i="3"/>
  <c r="AB42" i="3"/>
  <c r="E42" i="3"/>
  <c r="AB41" i="3"/>
  <c r="E41" i="3"/>
  <c r="AB40" i="3"/>
  <c r="AD40" i="3" s="1"/>
  <c r="E40" i="3"/>
  <c r="AB39" i="3"/>
  <c r="E39" i="3"/>
  <c r="AB38" i="3"/>
  <c r="E38" i="3"/>
  <c r="AB37" i="3"/>
  <c r="E37" i="3"/>
  <c r="AD36" i="3"/>
  <c r="AB36" i="3"/>
  <c r="E36" i="3"/>
  <c r="AD35" i="3"/>
  <c r="AB35" i="3"/>
  <c r="E35" i="3"/>
  <c r="AD34" i="3"/>
  <c r="AB34" i="3"/>
  <c r="E34" i="3"/>
  <c r="AB33" i="3"/>
  <c r="E33" i="3"/>
  <c r="AB32" i="3"/>
  <c r="E32" i="3"/>
  <c r="AB31" i="3"/>
  <c r="E31" i="3"/>
  <c r="AB30" i="3"/>
  <c r="E30" i="3"/>
  <c r="AD29" i="3"/>
  <c r="AB29" i="3"/>
  <c r="E29" i="3"/>
  <c r="AB28" i="3"/>
  <c r="E28" i="3"/>
  <c r="AB27" i="3"/>
  <c r="E27" i="3"/>
  <c r="AB26" i="3"/>
  <c r="E26" i="3"/>
  <c r="AD25" i="3"/>
  <c r="AB25" i="3"/>
  <c r="E25" i="3"/>
  <c r="AB24" i="3"/>
  <c r="E24" i="3"/>
  <c r="AB23" i="3"/>
  <c r="E23" i="3"/>
  <c r="AD22" i="3"/>
  <c r="AB22" i="3"/>
  <c r="E22" i="3"/>
  <c r="AD21" i="3"/>
  <c r="AB21" i="3"/>
  <c r="E21" i="3"/>
  <c r="AB20" i="3"/>
  <c r="E20" i="3"/>
  <c r="AB19" i="3"/>
  <c r="E19" i="3"/>
  <c r="AD18" i="3"/>
  <c r="AB18" i="3"/>
  <c r="E18" i="3"/>
  <c r="AB17" i="3"/>
  <c r="E17" i="3"/>
  <c r="AB16" i="3"/>
  <c r="E16" i="3"/>
  <c r="AB15" i="3"/>
  <c r="E15" i="3"/>
  <c r="AD14" i="3"/>
  <c r="AB14" i="3"/>
  <c r="E14" i="3"/>
  <c r="AD13" i="3"/>
  <c r="AB13" i="3"/>
  <c r="E13" i="3"/>
  <c r="AB12" i="3"/>
  <c r="E12" i="3"/>
  <c r="AB11" i="3"/>
  <c r="E11" i="3"/>
  <c r="AB10" i="3"/>
  <c r="E10" i="3"/>
  <c r="AD9" i="3"/>
  <c r="AB9" i="3"/>
  <c r="E9" i="3"/>
  <c r="AB8" i="3"/>
  <c r="E8" i="3"/>
  <c r="AB7" i="3"/>
  <c r="E7" i="3"/>
  <c r="AD6" i="3"/>
  <c r="AB6" i="3"/>
  <c r="E6" i="3"/>
  <c r="AD5" i="3"/>
  <c r="AB5" i="3"/>
  <c r="E5" i="3"/>
  <c r="AB4" i="3"/>
  <c r="E4" i="3"/>
  <c r="AB3" i="3"/>
  <c r="E3" i="3"/>
  <c r="K92" i="2"/>
  <c r="M88" i="2" s="1"/>
  <c r="M90" i="2"/>
  <c r="I88" i="2"/>
  <c r="G92" i="2"/>
  <c r="I91" i="2" s="1"/>
  <c r="I58" i="2"/>
  <c r="I63" i="2" s="1"/>
  <c r="C26" i="4"/>
  <c r="I54" i="2"/>
  <c r="L63" i="2"/>
  <c r="J70" i="1"/>
  <c r="J29" i="2"/>
  <c r="J90" i="1"/>
  <c r="J11" i="2"/>
  <c r="J12" i="2" s="1"/>
  <c r="K226" i="1"/>
  <c r="N218" i="1"/>
  <c r="N217" i="1" s="1"/>
  <c r="K217" i="1"/>
  <c r="N215" i="1"/>
  <c r="I215" i="1"/>
  <c r="K207" i="1"/>
  <c r="H164" i="1" s="1"/>
  <c r="K201" i="1"/>
  <c r="N192" i="1"/>
  <c r="N191" i="1"/>
  <c r="N190" i="1"/>
  <c r="N187" i="1"/>
  <c r="N186" i="1"/>
  <c r="N184" i="1"/>
  <c r="N183" i="1" s="1"/>
  <c r="H183" i="1"/>
  <c r="N182" i="1"/>
  <c r="N181" i="1"/>
  <c r="N180" i="1"/>
  <c r="N179" i="1" s="1"/>
  <c r="H179" i="1"/>
  <c r="N178" i="1"/>
  <c r="N177" i="1"/>
  <c r="N176" i="1"/>
  <c r="N175" i="1"/>
  <c r="N174" i="1" s="1"/>
  <c r="H174" i="1"/>
  <c r="N173" i="1"/>
  <c r="H172" i="1"/>
  <c r="N172" i="1" s="1"/>
  <c r="N171" i="1"/>
  <c r="N170" i="1"/>
  <c r="N169" i="1"/>
  <c r="N168" i="1"/>
  <c r="N166" i="1"/>
  <c r="N163" i="1"/>
  <c r="N162" i="1"/>
  <c r="N161" i="1"/>
  <c r="H159" i="1"/>
  <c r="N159" i="1" s="1"/>
  <c r="N157" i="1"/>
  <c r="H156" i="1"/>
  <c r="N156" i="1" s="1"/>
  <c r="H155" i="1"/>
  <c r="N155" i="1" s="1"/>
  <c r="N153" i="1"/>
  <c r="N152" i="1"/>
  <c r="N151" i="1"/>
  <c r="N149" i="1"/>
  <c r="N144" i="1"/>
  <c r="N143" i="1"/>
  <c r="H142" i="1"/>
  <c r="N141" i="1"/>
  <c r="J108" i="1"/>
  <c r="J101" i="1"/>
  <c r="J98" i="1"/>
  <c r="J92" i="1"/>
  <c r="J81" i="1"/>
  <c r="J79" i="1"/>
  <c r="J76" i="1"/>
  <c r="J73" i="1"/>
  <c r="J71" i="1"/>
  <c r="J69" i="1"/>
  <c r="J67" i="1"/>
  <c r="J65" i="1"/>
  <c r="J62" i="1"/>
  <c r="J57" i="1"/>
  <c r="O49" i="1"/>
  <c r="M49" i="1"/>
  <c r="L49" i="1"/>
  <c r="K49" i="1"/>
  <c r="J49" i="1"/>
  <c r="I49" i="1"/>
  <c r="H49" i="1"/>
  <c r="G49" i="1"/>
  <c r="F49" i="1"/>
  <c r="E49" i="1"/>
  <c r="O41" i="1"/>
  <c r="M41" i="1"/>
  <c r="L41" i="1"/>
  <c r="K41" i="1"/>
  <c r="J41" i="1"/>
  <c r="I41" i="1"/>
  <c r="H41" i="1"/>
  <c r="G41" i="1"/>
  <c r="F41" i="1"/>
  <c r="I39" i="1"/>
  <c r="G39" i="1"/>
  <c r="F39" i="1"/>
  <c r="K38" i="1"/>
  <c r="K39" i="1" s="1"/>
  <c r="I38" i="1"/>
  <c r="G38" i="1"/>
  <c r="E38" i="1"/>
  <c r="M38" i="1"/>
  <c r="H158" i="1"/>
  <c r="N158" i="1" s="1"/>
  <c r="F35" i="1"/>
  <c r="F34" i="1"/>
  <c r="E34" i="1"/>
  <c r="J34" i="1"/>
  <c r="J35" i="1" s="1"/>
  <c r="G34" i="1"/>
  <c r="G35" i="1" s="1"/>
  <c r="L34" i="1"/>
  <c r="L35" i="1" s="1"/>
  <c r="O32" i="1"/>
  <c r="M32" i="1"/>
  <c r="L32" i="1"/>
  <c r="K32" i="1"/>
  <c r="J32" i="1"/>
  <c r="I32" i="1"/>
  <c r="H32" i="1"/>
  <c r="G32" i="1"/>
  <c r="F32" i="1"/>
  <c r="E32" i="1"/>
  <c r="M30" i="1"/>
  <c r="K30" i="1"/>
  <c r="I30" i="1"/>
  <c r="G30" i="1"/>
  <c r="E30" i="1"/>
  <c r="J20" i="1"/>
  <c r="J18" i="1"/>
  <c r="J16" i="1"/>
  <c r="J11" i="1"/>
  <c r="J12" i="1" s="1"/>
  <c r="J9" i="1"/>
  <c r="J8" i="1"/>
  <c r="J13" i="1" s="1"/>
  <c r="N142" i="1" l="1"/>
  <c r="K210" i="1"/>
  <c r="J100" i="1" s="1"/>
  <c r="K222" i="1"/>
  <c r="H189" i="1" s="1"/>
  <c r="N154" i="1"/>
  <c r="AD8" i="3"/>
  <c r="AD72" i="3"/>
  <c r="AD79" i="3"/>
  <c r="AD110" i="3"/>
  <c r="AD113" i="3"/>
  <c r="G114" i="2"/>
  <c r="I109" i="2" s="1"/>
  <c r="AD41" i="3"/>
  <c r="AD98" i="3"/>
  <c r="AD108" i="3"/>
  <c r="AD118" i="3"/>
  <c r="AD122" i="3"/>
  <c r="AD225" i="3"/>
  <c r="AD102" i="3"/>
  <c r="I90" i="2"/>
  <c r="H34" i="1"/>
  <c r="H35" i="1" s="1"/>
  <c r="J105" i="1"/>
  <c r="N164" i="1"/>
  <c r="AD52" i="3"/>
  <c r="AD175" i="3"/>
  <c r="AD24" i="3"/>
  <c r="AD46" i="3"/>
  <c r="AD59" i="3"/>
  <c r="AD54" i="3"/>
  <c r="I34" i="1"/>
  <c r="I35" i="1" s="1"/>
  <c r="N150" i="1"/>
  <c r="N148" i="1" s="1"/>
  <c r="J45" i="2"/>
  <c r="I96" i="2"/>
  <c r="M117" i="2"/>
  <c r="K123" i="2"/>
  <c r="M122" i="2" s="1"/>
  <c r="AD11" i="3"/>
  <c r="AD106" i="3"/>
  <c r="N147" i="1"/>
  <c r="K228" i="1"/>
  <c r="AD28" i="3"/>
  <c r="J26" i="2"/>
  <c r="J89" i="1"/>
  <c r="J88" i="1" s="1"/>
  <c r="J85" i="1" s="1"/>
  <c r="J99" i="1" s="1"/>
  <c r="J97" i="1" s="1"/>
  <c r="J68" i="1"/>
  <c r="H148" i="1"/>
  <c r="M83" i="2"/>
  <c r="M120" i="2"/>
  <c r="AD16" i="3"/>
  <c r="AD27" i="3"/>
  <c r="AD31" i="3"/>
  <c r="AD133" i="3"/>
  <c r="M118" i="2"/>
  <c r="C25" i="4"/>
  <c r="L54" i="2"/>
  <c r="L53" i="2" s="1"/>
  <c r="C18" i="4" s="1"/>
  <c r="AD12" i="3"/>
  <c r="AD69" i="3"/>
  <c r="AD191" i="3"/>
  <c r="M39" i="1"/>
  <c r="H154" i="1"/>
  <c r="K221" i="1"/>
  <c r="K114" i="2"/>
  <c r="M111" i="2" s="1"/>
  <c r="AD67" i="3"/>
  <c r="M34" i="1"/>
  <c r="M35" i="1" s="1"/>
  <c r="N146" i="1"/>
  <c r="H145" i="1"/>
  <c r="H160" i="1"/>
  <c r="N160" i="1" s="1"/>
  <c r="K34" i="1"/>
  <c r="K35" i="1" s="1"/>
  <c r="O34" i="1"/>
  <c r="O35" i="1" s="1"/>
  <c r="E39" i="1"/>
  <c r="J33" i="2"/>
  <c r="L58" i="2"/>
  <c r="J106" i="1"/>
  <c r="K84" i="2"/>
  <c r="M79" i="2" s="1"/>
  <c r="I89" i="2"/>
  <c r="M121" i="2"/>
  <c r="AD47" i="3"/>
  <c r="AD81" i="3"/>
  <c r="AD63" i="3"/>
  <c r="AD75" i="3"/>
  <c r="AD77" i="3"/>
  <c r="AD220" i="3"/>
  <c r="AD197" i="3"/>
  <c r="J38" i="2"/>
  <c r="AD56" i="3"/>
  <c r="I87" i="2"/>
  <c r="I92" i="2" s="1"/>
  <c r="M89" i="2"/>
  <c r="AD7" i="3"/>
  <c r="AD49" i="3"/>
  <c r="AD73" i="3"/>
  <c r="AD101" i="3"/>
  <c r="M91" i="2"/>
  <c r="AD87" i="3"/>
  <c r="M87" i="2"/>
  <c r="AD78" i="3"/>
  <c r="AD117" i="3"/>
  <c r="AD139" i="3"/>
  <c r="AD154" i="3"/>
  <c r="AD94" i="3"/>
  <c r="AD170" i="3"/>
  <c r="AD213" i="3"/>
  <c r="AD186" i="3"/>
  <c r="AD188" i="3"/>
  <c r="AD204" i="3"/>
  <c r="AD231" i="3"/>
  <c r="AD184" i="3"/>
  <c r="AD44" i="3"/>
  <c r="AD114" i="3"/>
  <c r="AD159" i="3"/>
  <c r="AD211" i="3"/>
  <c r="AD132" i="3"/>
  <c r="AD194" i="3"/>
  <c r="AD199" i="3"/>
  <c r="AD201" i="3"/>
  <c r="AD206" i="3"/>
  <c r="AD233" i="3"/>
  <c r="AD172" i="3"/>
  <c r="AD192" i="3"/>
  <c r="AD214" i="3"/>
  <c r="AD221" i="3"/>
  <c r="AD228" i="3"/>
  <c r="AD240" i="3"/>
  <c r="AD111" i="3"/>
  <c r="AD146" i="3"/>
  <c r="AD162" i="3"/>
  <c r="AD178" i="3"/>
  <c r="AD183" i="3"/>
  <c r="AD226" i="3"/>
  <c r="AD167" i="3"/>
  <c r="AD176" i="3"/>
  <c r="AD209" i="3"/>
  <c r="AD148" i="3"/>
  <c r="AD164" i="3"/>
  <c r="AD180" i="3"/>
  <c r="AD200" i="3"/>
  <c r="AD207" i="3"/>
  <c r="AD215" i="3"/>
  <c r="AD224" i="3"/>
  <c r="AD234" i="3"/>
  <c r="M92" i="2" l="1"/>
  <c r="AD23" i="3"/>
  <c r="AD131" i="3"/>
  <c r="AD147" i="3"/>
  <c r="M103" i="2"/>
  <c r="AD187" i="3"/>
  <c r="AD95" i="3"/>
  <c r="AD60" i="3"/>
  <c r="AD121" i="3"/>
  <c r="M99" i="2"/>
  <c r="M97" i="2"/>
  <c r="AD179" i="3"/>
  <c r="AD32" i="3"/>
  <c r="AD39" i="3"/>
  <c r="AD70" i="3"/>
  <c r="AD227" i="3"/>
  <c r="AD66" i="3"/>
  <c r="AD177" i="3"/>
  <c r="M102" i="2"/>
  <c r="AD238" i="3"/>
  <c r="AD120" i="3"/>
  <c r="AD216" i="3"/>
  <c r="AD141" i="3"/>
  <c r="AD229" i="3"/>
  <c r="AD145" i="3"/>
  <c r="AD45" i="3"/>
  <c r="AD82" i="3"/>
  <c r="AD125" i="3"/>
  <c r="M113" i="2"/>
  <c r="AD4" i="3"/>
  <c r="AD239" i="3"/>
  <c r="M81" i="2"/>
  <c r="M108" i="2"/>
  <c r="AD203" i="3"/>
  <c r="AD195" i="3"/>
  <c r="I101" i="2"/>
  <c r="I99" i="2"/>
  <c r="I108" i="2"/>
  <c r="I113" i="2"/>
  <c r="I100" i="2"/>
  <c r="AD76" i="3"/>
  <c r="I105" i="2"/>
  <c r="N145" i="1"/>
  <c r="M95" i="2"/>
  <c r="I97" i="2"/>
  <c r="AD171" i="3"/>
  <c r="AD128" i="3"/>
  <c r="AD169" i="3"/>
  <c r="AD155" i="3"/>
  <c r="AD88" i="3"/>
  <c r="AD90" i="3"/>
  <c r="AD53" i="3"/>
  <c r="AD112" i="3"/>
  <c r="AD68" i="3"/>
  <c r="AD17" i="3"/>
  <c r="AD127" i="3"/>
  <c r="AD30" i="3"/>
  <c r="AD74" i="3"/>
  <c r="AD38" i="3"/>
  <c r="AD19" i="3"/>
  <c r="AD20" i="3"/>
  <c r="M119" i="2"/>
  <c r="M123" i="2" s="1"/>
  <c r="AD26" i="3"/>
  <c r="I111" i="2"/>
  <c r="AD202" i="3"/>
  <c r="AD208" i="3"/>
  <c r="AD156" i="3"/>
  <c r="M109" i="2"/>
  <c r="AD223" i="3"/>
  <c r="AD105" i="3"/>
  <c r="AD107" i="3"/>
  <c r="AD37" i="3"/>
  <c r="AD15" i="3"/>
  <c r="M100" i="2"/>
  <c r="M82" i="2"/>
  <c r="I106" i="2"/>
  <c r="I95" i="2"/>
  <c r="AD140" i="3"/>
  <c r="AD103" i="3"/>
  <c r="M96" i="2"/>
  <c r="M112" i="2"/>
  <c r="M104" i="2"/>
  <c r="M110" i="2"/>
  <c r="AD99" i="3"/>
  <c r="AD196" i="3"/>
  <c r="AD185" i="3"/>
  <c r="AD235" i="3"/>
  <c r="AD230" i="3"/>
  <c r="AD115" i="3"/>
  <c r="AD153" i="3"/>
  <c r="AD163" i="3"/>
  <c r="AD222" i="3"/>
  <c r="AD193" i="3"/>
  <c r="AD51" i="3"/>
  <c r="M107" i="2"/>
  <c r="AD10" i="3"/>
  <c r="AD83" i="3"/>
  <c r="I110" i="2"/>
  <c r="AD33" i="3"/>
  <c r="I107" i="2"/>
  <c r="I112" i="2"/>
  <c r="I98" i="2"/>
  <c r="I103" i="2"/>
  <c r="M106" i="2"/>
  <c r="I102" i="2"/>
  <c r="K224" i="1"/>
  <c r="K225" i="1" s="1"/>
  <c r="H188" i="1"/>
  <c r="AD138" i="3"/>
  <c r="AD84" i="3"/>
  <c r="AD237" i="3"/>
  <c r="AD210" i="3"/>
  <c r="AD126" i="3"/>
  <c r="AD161" i="3"/>
  <c r="AD97" i="3"/>
  <c r="AD80" i="3"/>
  <c r="M105" i="2"/>
  <c r="AD217" i="3"/>
  <c r="AD3" i="3"/>
  <c r="AD61" i="3"/>
  <c r="M80" i="2"/>
  <c r="M84" i="2" s="1"/>
  <c r="M101" i="2"/>
  <c r="M98" i="2"/>
  <c r="J104" i="1"/>
  <c r="I104" i="2"/>
  <c r="M114" i="2" l="1"/>
  <c r="I114" i="2"/>
  <c r="C16" i="4"/>
  <c r="K142" i="1"/>
  <c r="K193" i="1"/>
  <c r="I113" i="1"/>
  <c r="H167" i="1"/>
  <c r="K145" i="1" l="1"/>
  <c r="K143" i="1"/>
  <c r="K144" i="1"/>
  <c r="N167" i="1"/>
  <c r="N165" i="1" s="1"/>
  <c r="H165" i="1"/>
  <c r="E40" i="1"/>
  <c r="E41" i="1" s="1"/>
  <c r="E42" i="1" l="1"/>
  <c r="F42" i="1"/>
  <c r="J19" i="1"/>
  <c r="O42" i="1"/>
  <c r="G42" i="1"/>
  <c r="K42" i="1"/>
  <c r="M42" i="1"/>
  <c r="L42" i="1"/>
  <c r="H42" i="1"/>
  <c r="I42" i="1"/>
  <c r="J42" i="1"/>
  <c r="K148" i="1"/>
  <c r="K146" i="1"/>
  <c r="K147" i="1"/>
  <c r="H193" i="1"/>
  <c r="G45" i="1" l="1"/>
  <c r="I44" i="1"/>
  <c r="J44" i="1" s="1"/>
  <c r="E45" i="1"/>
  <c r="O45" i="1"/>
  <c r="F45" i="1"/>
  <c r="M45" i="1"/>
  <c r="G44" i="1"/>
  <c r="H44" i="1" s="1"/>
  <c r="L45" i="1"/>
  <c r="K44" i="1"/>
  <c r="L44" i="1" s="1"/>
  <c r="K45" i="1"/>
  <c r="I45" i="1"/>
  <c r="H45" i="1"/>
  <c r="J45" i="1"/>
  <c r="E44" i="1"/>
  <c r="F44" i="1" s="1"/>
  <c r="M44" i="1"/>
  <c r="O44" i="1" s="1"/>
  <c r="K152" i="1"/>
  <c r="K153" i="1" s="1"/>
  <c r="K154" i="1" s="1"/>
  <c r="K149" i="1"/>
  <c r="K150" i="1"/>
  <c r="K151" i="1"/>
  <c r="K158" i="1" l="1"/>
  <c r="K159" i="1" s="1"/>
  <c r="K160" i="1" s="1"/>
  <c r="K161" i="1" s="1"/>
  <c r="K162" i="1" s="1"/>
  <c r="K157" i="1"/>
  <c r="K155" i="1"/>
  <c r="K156" i="1"/>
  <c r="I114" i="1" l="1"/>
  <c r="I115" i="1" s="1"/>
  <c r="K163" i="1"/>
  <c r="K164" i="1" s="1"/>
  <c r="K165" i="1" s="1"/>
  <c r="K172" i="1" l="1"/>
  <c r="K173" i="1" s="1"/>
  <c r="K174" i="1" s="1"/>
  <c r="K167" i="1"/>
  <c r="K169" i="1"/>
  <c r="K171" i="1"/>
  <c r="K168" i="1"/>
  <c r="K166" i="1"/>
  <c r="K170" i="1"/>
  <c r="K177" i="1" l="1"/>
  <c r="K178" i="1" s="1"/>
  <c r="K179" i="1" s="1"/>
  <c r="K175" i="1"/>
  <c r="K176" i="1"/>
  <c r="K181" i="1" l="1"/>
  <c r="K182" i="1" s="1"/>
  <c r="K183" i="1" s="1"/>
  <c r="K180" i="1"/>
  <c r="K185" i="1" l="1"/>
  <c r="K184" i="1"/>
  <c r="N185" i="1" l="1"/>
  <c r="K186" i="1" l="1"/>
  <c r="K187" i="1" s="1"/>
  <c r="K188" i="1" s="1"/>
  <c r="K190" i="1" l="1"/>
  <c r="K189" i="1"/>
  <c r="N189" i="1" s="1"/>
  <c r="N188" i="1" s="1"/>
  <c r="N193" i="1" s="1"/>
  <c r="K191" i="1" l="1"/>
  <c r="K192" i="1" s="1"/>
  <c r="G84" i="2" l="1"/>
  <c r="I82" i="2" l="1"/>
  <c r="I83" i="2"/>
  <c r="I81" i="2"/>
  <c r="I79" i="2"/>
  <c r="I80" i="2"/>
  <c r="I84" i="2" l="1"/>
  <c r="G123" i="2" l="1"/>
  <c r="I119" i="2" l="1"/>
  <c r="I118" i="2"/>
  <c r="I117" i="2"/>
  <c r="I120" i="2"/>
  <c r="I121" i="2"/>
  <c r="I122" i="2"/>
  <c r="I123"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tc={E6F64308-4F3C-400D-A650-5A55D77B440A}</author>
    <author>tc={1DA83446-5F54-4FB9-BB5D-99134A052827}</author>
    <author>tc={607F4952-C85D-4BD8-9CDC-B0A5280CD65E}</author>
    <author>tc={445B3826-0519-46FD-9FDC-31AAA4082867}</author>
    <author>tc={A47A8E84-317A-4A79-BAA2-2B4DA20B4B78}</author>
    <author>tc={AED17B58-C677-487A-8E33-02591A552C7B}</author>
    <author>tc={14C8B471-B3AA-4F65-88FD-1609126E9DC9}</author>
    <author>tc={18FF1580-D7FF-4217-B35C-08502193BAC7}</author>
    <author>tc={9C2CB1D3-72CF-4DC4-9727-D108F259D20E}</author>
    <author>tc={317B8A0F-89C0-40CA-94FB-835BFBABDA21}</author>
    <author>tc={533D6428-FB06-4BA8-A520-47E7D1EDE30F}</author>
    <author>tc={DAA8B1D1-DD77-4D8C-898D-7069C6FE4C5E}</author>
    <author>tc={71CAB3F8-4238-4D5D-A70A-DD47AA4681D6}</author>
    <author>tc={73348DB4-286B-45F2-A450-4240333DF068}</author>
    <author>tc={7F463865-9027-41D9-9D70-A1AA038B5B52}</author>
    <author>tc={34640063-AE3E-4CD6-A0C4-3513F620559B}</author>
    <author>tc={302FA540-6494-4B26-B767-34331D3C136F}</author>
    <author>tc={0D0978F5-6EB1-4557-94F1-1588BC3AB3E5}</author>
    <author>tc={A1332C63-077C-4FDB-9C44-9412A61C42A4}</author>
    <author>tc={693938DC-F035-477D-B204-9B990B7D2A9D}</author>
    <author>tc={D795C450-EE53-472A-A93E-ADC41E69A205}</author>
    <author>tc={B25DF5B7-E888-410B-AB87-9A94B6D2D3D2}</author>
    <author>tc={35184574-9CE9-4074-9366-6897D37E0B15}</author>
    <author>tc={C0E00765-A41F-44D9-87F8-0CE93DA278C5}</author>
    <author>tc={C86C6C42-1E8B-42DE-A377-3FDFE512C94A}</author>
    <author>tc={89AF2C8B-59DD-4DAC-B30A-EE4CF8621C18}</author>
    <author>tc={4995694D-E74D-4B23-9200-D6DABE0D2E1F}</author>
    <author>tc={D968DBBF-2CC9-4C8D-9547-900A9664C921}</author>
    <author>tc={ADA989C8-E1DB-4ACF-BEBC-851B44230928}</author>
    <author>tc={B1CE4729-A511-46F1-B580-6D9D85216ADC}</author>
    <author>tc={71D89689-53D1-4933-9BE1-463CA5D39DB4}</author>
    <author>tc={8DA186E1-E811-4C5A-900D-EA74FA267130}</author>
    <author>tc={EB5CFE11-B3D0-438A-B861-F8E907EB2359}</author>
    <author>tc={6B757C71-4950-43C0-AC5D-006C6A08EEB3}</author>
    <author>tc={97795B91-F849-40C4-A15B-E9739ED60F1F}</author>
    <author>tc={BBA84927-C4C7-4952-911D-295542A96684}</author>
    <author>tc={A8CEB8AF-E452-4F8B-B7E4-0A072C124F17}</author>
    <author>tc={D8368385-C669-4661-B5E6-3116CB1E9D72}</author>
    <author>tc={BDF95709-EB6F-4275-BEE8-C3141593AEC6}</author>
    <author>tc={CBBC4959-1FC4-4D5D-873B-C8092A428903}</author>
    <author>tc={0EED1A59-E0AC-4255-AA79-22B31BF47F5B}</author>
    <author>tc={4127575C-D55D-4D10-9001-888576363B79}</author>
    <author>tc={6A88C038-866B-4E50-BF16-9FCB3FBFB8F7}</author>
    <author>tc={409B6DA1-6576-44B3-B2CF-4482C172880A}</author>
  </authors>
  <commentList>
    <comment ref="C8" authorId="0" shapeId="0" xr:uid="{E6F64308-4F3C-400D-A650-5A55D77B440A}">
      <text>
        <t>[Threaded comment]
Your version of Excel allows you to read this threaded comment; however, any edits to it will get removed if the file is opened in a newer version of Excel. Learn more: https://go.microsoft.com/fwlink/?linkid=870924
Comment:
    1.141.13	Administrator Report Date means the fifteenth twelfth day after each Determination Date, or if any such day is not a Business Day, then the immediately succeeding day that is a Business Day;</t>
      </text>
    </comment>
    <comment ref="C9" authorId="1" shapeId="0" xr:uid="{1DA83446-5F54-4FB9-BB5D-99134A052827}">
      <text>
        <t>[Threaded comment]
Your version of Excel allows you to read this threaded comment; however, any edits to it will get removed if the file is opened in a newer version of Excel. Learn more: https://go.microsoft.com/fwlink/?linkid=870924
Comment:
    1.1021.100	Determination Date means the last Business Day of [December, March, June and September], save for the first Determination Date which will be the date specified in the APS;</t>
      </text>
    </comment>
    <comment ref="C12" authorId="2" shapeId="0" xr:uid="{607F4952-C85D-4BD8-9CDC-B0A5280CD65E}">
      <text>
        <t>[Threaded comment]
Your version of Excel allows you to read this threaded comment; however, any edits to it will get removed if the file is opened in a newer version of Excel. Learn more: https://go.microsoft.com/fwlink/?linkid=870924
Comment:
    1.751.73	Collection Period means each period beginning on (and excluding) a Determination Date and ending on (and including) the immediately following Determination Date, provided that the first Collection Period shall begin on (and include) the Initial Issue Date;</t>
      </text>
    </comment>
    <comment ref="C69" authorId="3" shapeId="0" xr:uid="{445B3826-0519-46FD-9FDC-31AAA4082867}">
      <text>
        <t>[Threaded comment]
Your version of Excel allows you to read this threaded comment; however, any edits to it will get removed if the file is opened in a newer version of Excel. Learn more: https://go.microsoft.com/fwlink/?linkid=870924
Comment:
    1.2591.251	Repayments means repayments of principal received under a Loan Agreement, being scheduled instalments received, less interest owing during the immediately preceding interest period in terms of the Loan Agreement;</t>
      </text>
    </comment>
    <comment ref="C70" authorId="4" shapeId="0" xr:uid="{A47A8E84-317A-4A79-BAA2-2B4DA20B4B78}">
      <text>
        <t>[Threaded comment]
Your version of Excel allows you to read this threaded comment; however, any edits to it will get removed if the file is opened in a newer version of Excel. Learn more: https://go.microsoft.com/fwlink/?linkid=870924
Comment:
    1.2201.211	Prepayments means principal repayments received under a Loan Agreement in excess of the minimum Instalments which a Borrower is obliged to pay;</t>
      </text>
    </comment>
    <comment ref="C76" authorId="5" shapeId="0" xr:uid="{AED17B58-C677-487A-8E33-02591A552C7B}">
      <text>
        <t>[Threaded comment]
Your version of Excel allows you to read this threaded comment; however, any edits to it will get removed if the file is opened in a newer version of Excel. Learn more: https://go.microsoft.com/fwlink/?linkid=870924
Comment:
    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
      </text>
    </comment>
    <comment ref="C85" authorId="6" shapeId="0" xr:uid="{14C8B471-B3AA-4F65-88FD-1609126E9DC9}">
      <text>
        <t>[Threaded comment]
Your version of Excel allows you to read this threaded comment; however, any edits to it will get removed if the file is opened in a newer version of Excel. Learn more: https://go.microsoft.com/fwlink/?linkid=870924
Comment:
    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
      </text>
    </comment>
    <comment ref="C104" authorId="7" shapeId="0" xr:uid="{18FF1580-D7FF-4217-B35C-08502193BAC7}">
      <text>
        <t>[Threaded comment]
Your version of Excel allows you to read this threaded comment; however, any edits to it will get removed if the file is opened in a newer version of Excel. Learn more: https://go.microsoft.com/fwlink/?linkid=870924
Comment:
    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
      </text>
    </comment>
    <comment ref="C115" authorId="8" shapeId="0" xr:uid="{9C2CB1D3-72CF-4DC4-9727-D108F259D20E}">
      <text>
        <t>[Threaded comment]
Your version of Excel allows you to read this threaded comment; however, any edits to it will get removed if the file is opened in a newer version of Excel. Learn more: https://go.microsoft.com/fwlink/?linkid=870924
Comment:
    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
      </text>
    </comment>
    <comment ref="C119" authorId="9" shapeId="0" xr:uid="{317B8A0F-89C0-40CA-94FB-835BFBABDA21}">
      <text>
        <t>[Threaded comment]
Your version of Excel allows you to read this threaded comment; however, any edits to it will get removed if the file is opened in a newer version of Excel. Learn more: https://go.microsoft.com/fwlink/?linkid=870924
Comment:
    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
      </text>
    </comment>
    <comment ref="C120" authorId="10" shapeId="0" xr:uid="{533D6428-FB06-4BA8-A520-47E7D1EDE30F}">
      <text>
        <t>[Threaded comment]
Your version of Excel allows you to read this threaded comment; however, any edits to it will get removed if the file is opened in a newer version of Excel. Learn more: https://go.microsoft.com/fwlink/?linkid=870924
Comment:
    1.681.67	Class C Interest Deferral Event means the first occurrence on which there are Class B Notes outstanding and where there is a Principal Deficiency on the immediately preceding Interest Payment Date after the application of funds in accordance with the Priority of Payments;</t>
      </text>
    </comment>
    <comment ref="C126" authorId="11" shapeId="0" xr:uid="{DAA8B1D1-DD77-4D8C-898D-7069C6FE4C5E}">
      <text>
        <t>[Threaded comment]
Your version of Excel allows you to read this threaded comment; however, any edits to it will get removed if the file is opened in a newer version of Excel. Learn more: https://go.microsoft.com/fwlink/?linkid=870924
Comment:
    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
      </text>
    </comment>
    <comment ref="C135" authorId="12" shapeId="0" xr:uid="{71CAB3F8-4238-4D5D-A70A-DD47AA4681D6}">
      <text>
        <t>[Threaded comment]
Your version of Excel allows you to read this threaded comment; however, any edits to it will get removed if the file is opened in a newer version of Excel. Learn more: https://go.microsoft.com/fwlink/?linkid=870924
Comment:
    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
      </text>
    </comment>
    <comment ref="C137" authorId="13" shapeId="0" xr:uid="{73348DB4-286B-45F2-A450-4240333DF068}">
      <text>
        <t>[Threaded comment]
Your version of Excel allows you to read this threaded comment; however, any edits to it will get removed if the file is opened in a newer version of Excel. Learn more: https://go.microsoft.com/fwlink/?linkid=870924
Comment:
    1.701.69	Class C Principal Lock-Out shall occur on any Interest Payment Date on which, if prior to the allocation of the Redemption Amount in accordance with the Priority of Payments, there are Class B Notes outstanding;</t>
      </text>
    </comment>
    <comment ref="C141" authorId="14" shapeId="0" xr:uid="{7F463865-9027-41D9-9D70-A1AA038B5B52}">
      <text>
        <t>[Threaded comment]
Your version of Excel allows you to read this threaded comment; however, any edits to it will get removed if the file is opened in a newer version of Excel. Learn more: https://go.microsoft.com/fwlink/?linkid=870924
Comment:
    1.1	first, to pay or provide for the Issuer’s liability or potential liability for Tax;</t>
      </text>
    </comment>
    <comment ref="C142" authorId="15" shapeId="0" xr:uid="{34640063-AE3E-4CD6-A0C4-3513F620559B}">
      <text>
        <t>[Threaded comment]
Your version of Excel allows you to read this threaded comment; however, any edits to it will get removed if the file is opened in a newer version of Excel. Learn more: https://go.microsoft.com/fwlink/?linkid=870924
Comment:
    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
      </text>
    </comment>
    <comment ref="C145" authorId="16" shapeId="0" xr:uid="{302FA540-6494-4B26-B767-34331D3C136F}">
      <text>
        <t>[Threaded comment]
Your version of Excel allows you to read this threaded comment; however, any edits to it will get removed if the file is opened in a newer version of Excel. Learn more: https://go.microsoft.com/fwlink/?linkid=870924
Comment:
    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
      </text>
    </comment>
    <comment ref="C148" authorId="17" shapeId="0" xr:uid="{0D0978F5-6EB1-4557-94F1-1588BC3AB3E5}">
      <text>
        <t>[Threaded comment]
Your version of Excel allows you to read this threaded comment; however, any edits to it will get removed if the file is opened in a newer version of Excel. Learn more: https://go.microsoft.com/fwlink/?linkid=870924
Comment:
    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
      </text>
    </comment>
    <comment ref="C152" authorId="18" shapeId="0" xr:uid="{A1332C63-077C-4FDB-9C44-9412A61C42A4}">
      <text>
        <t>[Threaded comment]
Your version of Excel allows you to read this threaded comment; however, any edits to it will get removed if the file is opened in a newer version of Excel. Learn more: https://go.microsoft.com/fwlink/?linkid=870924
Comment:
    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
      </text>
    </comment>
    <comment ref="C153" authorId="19" shapeId="0" xr:uid="{693938DC-F035-477D-B204-9B990B7D2A9D}">
      <text>
        <t>[Threaded comment]
Your version of Excel allows you to read this threaded comment; however, any edits to it will get removed if the file is opened in a newer version of Excel. Learn more: https://go.microsoft.com/fwlink/?linkid=870924
Comment:
    1.6	sixth, to pay all amounts due and payable under the Liquidity Facility other than in respect of principal;</t>
      </text>
    </comment>
    <comment ref="C154" authorId="20" shapeId="0" xr:uid="{D795C450-EE53-472A-A93E-ADC41E69A205}">
      <text>
        <t>[Threaded comment]
Your version of Excel allows you to read this threaded comment; however, any edits to it will get removed if the file is opened in a newer version of Excel. Learn more: https://go.microsoft.com/fwlink/?linkid=870924
Comment:
    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
      </text>
    </comment>
    <comment ref="C158" authorId="21" shapeId="0" xr:uid="{B25DF5B7-E888-410B-AB87-9A94B6D2D3D2}">
      <text>
        <t>[Threaded comment]
Your version of Excel allows you to read this threaded comment; however, any edits to it will get removed if the file is opened in a newer version of Excel. Learn more: https://go.microsoft.com/fwlink/?linkid=870924
Comment:
    1.8	eighth, subject to a Class B Interest Deferral Event not having occurred on or prior to that Interest Payment Date, to pay or provide for all amounts due and payable in respect of the Class B Notes other than in respect of principal on the Class B Notes;</t>
      </text>
    </comment>
    <comment ref="C159" authorId="22" shapeId="0" xr:uid="{35184574-9CE9-4074-9366-6897D37E0B15}">
      <text>
        <t>[Threaded comment]
Your version of Excel allows you to read this threaded comment; however, any edits to it will get removed if the file is opened in a newer version of Excel. Learn more: https://go.microsoft.com/fwlink/?linkid=870924
Comment:
    1.9	ninth, in the event only that a substitute Servicer assumes the role of Servicer, to pay or provide the Subordinated Servicing Fee, if any (inclusive of VAT, if any) due and payable to the substitute Servicer on such Interest Payment Date;</t>
      </text>
    </comment>
    <comment ref="C160" authorId="23" shapeId="0" xr:uid="{C0E00765-A41F-44D9-87F8-0CE93DA278C5}">
      <text>
        <t xml:space="preserve">[Threaded comment]
Your version of Excel allows you to read this threaded comment; however, any edits to it will get removed if the file is opened in a newer version of Excel. Learn more: https://go.microsoft.com/fwlink/?linkid=870924
Comment:
    1.10	tenth, subject to a Class D Interest Deferral Event not having occurred on or prior to that Interest Payment Date, to pay or to provide for all amounts due and payable in respect of the Class D Notes other than in respect of principal on the Class D Notes;
</t>
      </text>
    </comment>
    <comment ref="C161" authorId="24" shapeId="0" xr:uid="{C86C6C42-1E8B-42DE-A377-3FDFE512C94A}">
      <text>
        <t xml:space="preserve">[Threaded comment]
Your version of Excel allows you to read this threaded comment; however, any edits to it will get removed if the file is opened in a newer version of Excel. Learn more: https://go.microsoft.com/fwlink/?linkid=870924
Comment:
    1.11	eleventh, to repay all principal amounts outstanding under the Liquidity Facility as at the immediately preceding Determination Date up to an amount equal to the Potential Redemption Amount;
</t>
      </text>
    </comment>
    <comment ref="C162" authorId="25" shapeId="0" xr:uid="{89AF2C8B-59DD-4DAC-B30A-EE4CF8621C18}">
      <text>
        <t xml:space="preserve">[Threaded comment]
Your version of Excel allows you to read this threaded comment; however, any edits to it will get removed if the file is opened in a newer version of Excel. Learn more: https://go.microsoft.com/fwlink/?linkid=870924
Comment:
    1.12	twelfth, provided that a Stop-Lending Trigger Event has not occurred, to fund the advance by the Issuer of Redraws and Re-Advances up to an amount equal to the Potential Redemption Amount less the sum of the amounts applied under item 1.11 above;
</t>
      </text>
    </comment>
    <comment ref="C163" authorId="26" shapeId="0" xr:uid="{4995694D-E74D-4B23-9200-D6DABE0D2E1F}">
      <text>
        <t xml:space="preserve">[Threaded comment]
Your version of Excel allows you to read this threaded comment; however, any edits to it will get removed if the file is opened in a newer version of Excel. Learn more: https://go.microsoft.com/fwlink/?linkid=870924
Comment:
    1.13	thirteenth, provided that a Stop-Lending Trigger Event has not occurred, to fund the advance by the Issuer of Further Advances and, during the Revolving Period only, to fund the purchase by the Issuer of Additional Assets, equal to the greater of zero and up to the lower of:
1.13.1	the Potential Redemption Amount, less the sum of the amounts applied under items 1.11 to 1.12 above; and
1.13.2	the aggregate amount of Repayments and Prepayments received during the immediately preceding Collection Period, less amounts applied under items 1.11 to 1.12 above;
</t>
      </text>
    </comment>
    <comment ref="C164" authorId="27" shapeId="0" xr:uid="{D968DBBF-2CC9-4C8D-9547-900A9664C921}">
      <text>
        <t xml:space="preserve">[Threaded comment]
Your version of Excel allows you to read this threaded comment; however, any edits to it will get removed if the file is opened in a newer version of Excel. Learn more: https://go.microsoft.com/fwlink/?linkid=870924
Comment:
    1.14	fourteenth, during the Revolving Period only, to set aside cash in terms of paragraph 2 below in the Capital Reserve equal to the Potential Redemption Amount less the sum of the amounts applied under items 1.11 to 1.13 above;
</t>
      </text>
    </comment>
    <comment ref="C165" authorId="28" shapeId="0" xr:uid="{ADA989C8-E1DB-4ACF-BEBC-851B44230928}">
      <text>
        <t xml:space="preserve">[Threaded comment]
Your version of Excel allows you to read this threaded comment; however, any edits to it will get removed if the file is opened in a newer version of Excel. Learn more: https://go.microsoft.com/fwlink/?linkid=870924
Comment:
    1.15	fifteenth, if there are Class A Notes outstanding on such Interest Payment Date, to allocate an amount equal to the greater of zero and the Potential Redemption Amount less the sum of the amounts applied under items 1.11 to 1.14 above to be applied in redeeming the Notes (in the manner set out in paragraph 3 below); 
</t>
      </text>
    </comment>
    <comment ref="C172" authorId="29" shapeId="0" xr:uid="{B1CE4729-A511-46F1-B580-6D9D85216ADC}">
      <text>
        <t xml:space="preserve">[Threaded comment]
Your version of Excel allows you to read this threaded comment; however, any edits to it will get removed if the file is opened in a newer version of Excel. Learn more: https://go.microsoft.com/fwlink/?linkid=870924
Comment:
    1.16	sixteenth, if there are Class A Notes outstanding to credit the Arrears Reserve up to the Arrears Reserve Required Amount;
</t>
      </text>
    </comment>
    <comment ref="C173" authorId="30" shapeId="0" xr:uid="{71D89689-53D1-4933-9BE1-463CA5D39DB4}">
      <text>
        <t xml:space="preserve">[Threaded comment]
Your version of Excel allows you to read this threaded comment; however, any edits to it will get removed if the file is opened in a newer version of Excel. Learn more: https://go.microsoft.com/fwlink/?linkid=870924
Comment:
    1.17	seventeenth, if a Class B Interest Deferral Event has occurred on or prior to such Interest Payment Date, to pay interest due and payable in respect of the Class B Notes; 
</t>
      </text>
    </comment>
    <comment ref="C174" authorId="31" shapeId="0" xr:uid="{8DA186E1-E811-4C5A-900D-EA74FA267130}">
      <text>
        <t xml:space="preserve">[Threaded comment]
Your version of Excel allows you to read this threaded comment; however, any edits to it will get removed if the file is opened in a newer version of Excel. Learn more: https://go.microsoft.com/fwlink/?linkid=870924
Comment:
    1.18	eighteenth, if there are no Class A Notes outstanding on such Interest Payment Date but there are Class B Notes outstanding, to allocate an amount equal to the greater of zero and the Potential Redemption Amount less the sum of the amounts applied under items 1.11 to 1.15 above to be applied in redeeming the remaining Notes (in the manner set out in paragraph 4 below);
</t>
      </text>
    </comment>
    <comment ref="C177" authorId="32" shapeId="0" xr:uid="{EB5CFE11-B3D0-438A-B861-F8E907EB2359}">
      <text>
        <t xml:space="preserve">[Threaded comment]
Your version of Excel allows you to read this threaded comment; however, any edits to it will get removed if the file is opened in a newer version of Excel. Learn more: https://go.microsoft.com/fwlink/?linkid=870924
Comment:
    1.19	ninteenth, if there are no Class A Notes outstanding to credit the Arrears Reserve up to the Arrears Reserve Required Amount;
</t>
      </text>
    </comment>
    <comment ref="C178" authorId="33" shapeId="0" xr:uid="{6B757C71-4950-43C0-AC5D-006C6A08EEB3}">
      <text>
        <t xml:space="preserve">[Threaded comment]
Your version of Excel allows you to read this threaded comment; however, any edits to it will get removed if the file is opened in a newer version of Excel. Learn more: https://go.microsoft.com/fwlink/?linkid=870924
Comment:
    1.20	twentieth, if a Class C Interest Deferral Event has occurred on or prior to such Interest Payment Date, to pay interest due and payable in respect of the Class C Notes;
</t>
      </text>
    </comment>
    <comment ref="C179" authorId="34" shapeId="0" xr:uid="{97795B91-F849-40C4-A15B-E9739ED60F1F}">
      <text>
        <t xml:space="preserve">[Threaded comment]
Your version of Excel allows you to read this threaded comment; however, any edits to it will get removed if the file is opened in a newer version of Excel. Learn more: https://go.microsoft.com/fwlink/?linkid=870924
Comment:
    1.21	twenty-first, if there are no Class B Notes outstanding on such Interest Payment Date, to allocate an amount equal to the greater of zero and the Potential Redemption Amount less the sum of the amounts applied under items 1.11 to 1.15 and 1.18 above to be applied in redeeming the remaining Notes (in the manner set out in paragraph 5 below);
</t>
      </text>
    </comment>
    <comment ref="C181" authorId="35" shapeId="0" xr:uid="{BBA84927-C4C7-4952-911D-295542A96684}">
      <text>
        <t xml:space="preserve">[Threaded comment]
Your version of Excel allows you to read this threaded comment; however, any edits to it will get removed if the file is opened in a newer version of Excel. Learn more: https://go.microsoft.com/fwlink/?linkid=870924
Comment:
    1.22	twenty-second, to pay or provide for pari passu and pro rata the Derivative Termination Amounts due and payable to any Derivative Counterparty under the Derivative Contracts where the Derivative Counterparty is in default;
</t>
      </text>
    </comment>
    <comment ref="C182" authorId="36" shapeId="0" xr:uid="{A8CEB8AF-E452-4F8B-B7E4-0A072C124F17}">
      <text>
        <t xml:space="preserve">[Threaded comment]
Your version of Excel allows you to read this threaded comment; however, any edits to it will get removed if the file is opened in a newer version of Excel. Learn more: https://go.microsoft.com/fwlink/?linkid=870924
Comment:
    1.23	twenty-third, if a Class D Interest Deferral Event occurs on such Interest Payment Date, to pay interest due in respect of the Class D Notes; 
</t>
      </text>
    </comment>
    <comment ref="C183" authorId="37" shapeId="0" xr:uid="{D8368385-C669-4661-B5E6-3116CB1E9D72}">
      <text>
        <t xml:space="preserve">[Threaded comment]
Your version of Excel allows you to read this threaded comment; however, any edits to it will get removed if the file is opened in a newer version of Excel. Learn more: https://go.microsoft.com/fwlink/?linkid=870924
Comment:
    1.24	twenty-fourth, if there are no Class C Notes outstanding on such Interest Payment Date, to allocate an amount to be applied in redeeming the Class D Notes (in the manner set out in paragraph 6 below) equal to the greater of zero and the Potential Redemption Amount less the sum of the amounts applied under items 1.11 to and including 1.15, 1.18 and 1.21 above;
</t>
      </text>
    </comment>
    <comment ref="C185" authorId="38" shapeId="0" xr:uid="{BDF95709-EB6F-4275-BEE8-C3141593AEC6}">
      <text>
        <t xml:space="preserve">[Threaded comment]
Your version of Excel allows you to read this threaded comment; however, any edits to it will get removed if the file is opened in a newer version of Excel. Learn more: https://go.microsoft.com/fwlink/?linkid=870924
Comment:
    1.25	twenty fifth, provided that a Substitute Servicer has not assumed the role of Servicer, to pay or provide for the Subordinated Servicing Fee due and payable to the Servicer on each Interest Payment Date, if any (inclusive of VAT, if any);
</t>
      </text>
    </comment>
    <comment ref="C186" authorId="39" shapeId="0" xr:uid="{CBBC4959-1FC4-4D5D-873B-C8092A428903}">
      <text>
        <t xml:space="preserve">[Threaded comment]
Your version of Excel allows you to read this threaded comment; however, any edits to it will get removed if the file is opened in a newer version of Excel. Learn more: https://go.microsoft.com/fwlink/?linkid=870924
Comment:
    1.26	twenty-sixth,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 Latest Coupon Step-Up Date
</t>
      </text>
    </comment>
    <comment ref="C187" authorId="40" shapeId="0" xr:uid="{0EED1A59-E0AC-4255-AA79-22B31BF47F5B}">
      <text>
        <t xml:space="preserve">[Threaded comment]
Your version of Excel allows you to read this threaded comment; however, any edits to it will get removed if the file is opened in a newer version of Excel. Learn more: https://go.microsoft.com/fwlink/?linkid=870924
Comment:
    1.27	twenty-seventh, to pay or provide for pari passu and pro rata any net settlement amounts and Derivative Termination Amounts due and payable to any Subordinated Derivative Counterparty in accordance with the Subordinated Derivative Contracts;
</t>
      </text>
    </comment>
    <comment ref="C188" authorId="41" shapeId="0" xr:uid="{4127575C-D55D-4D10-9001-888576363B79}">
      <text>
        <t xml:space="preserve">[Threaded comment]
Your version of Excel allows you to read this threaded comment; however, any edits to it will get removed if the file is opened in a newer version of Excel. Learn more: https://go.microsoft.com/fwlink/?linkid=870924
Comment:
    1.28	twenty-eight, to pay amounts due and payable in respect of the Subordinated Loan;
</t>
      </text>
    </comment>
    <comment ref="C191" authorId="42" shapeId="0" xr:uid="{6A88C038-866B-4E50-BF16-9FCB3FBFB8F7}">
      <text>
        <t xml:space="preserve">[Threaded comment]
Your version of Excel allows you to read this threaded comment; however, any edits to it will get removed if the file is opened in a newer version of Excel. Learn more: https://go.microsoft.com/fwlink/?linkid=870924
Comment:
    1.29	twenty-ninth, to pay or provide for the dividend due and payable to the Preference Shareholder, net of Taxes; and
</t>
      </text>
    </comment>
    <comment ref="C192" authorId="43" shapeId="0" xr:uid="{409B6DA1-6576-44B3-B2CF-4482C172880A}">
      <text>
        <t xml:space="preserve">[Threaded comment]
Your version of Excel allows you to read this threaded comment; however, any edits to it will get removed if the file is opened in a newer version of Excel. Learn more: https://go.microsoft.com/fwlink/?linkid=870924
Comment:
    1.30	thirtieth,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tc={302BAF3E-849B-4D11-89ED-745E08D1E042}</author>
    <author>tc={94E3DCC0-0D33-4D65-8163-1B456A067374}</author>
    <author>tc={0D32E548-05B4-4ECD-A419-E3A5F9FC2D62}</author>
    <author>tc={40ECBE59-0855-48B2-9D66-21E9D4969651}</author>
    <author>tc={DFBD54E1-0D49-4C10-A2F7-FBE42AABD57E}</author>
    <author>tc={47685255-28D5-4DDF-A8FB-1308E1C4BA5E}</author>
    <author>tc={5AC6CB44-2124-4C70-9E0F-859C2653C9A0}</author>
    <author>tc={1AE34D86-4A61-4BA5-877C-A196601B5F60}</author>
    <author>tc={85019D5E-8C77-48D2-83C0-FA1CA252C565}</author>
    <author>tc={F0C63875-302B-4889-BD3E-3332DF5419F5}</author>
    <author>tc={A1B634E0-004E-4ACA-81C8-7EE427D33B58}</author>
    <author>tc={5DB4C630-6075-4896-A48E-EBECEFAE7CFE}</author>
    <author>tc={12EACD1A-B55A-412E-A595-B5A452C15F40}</author>
    <author>tc={A61830B1-3B76-4117-A9CE-8188D4CC319B}</author>
    <author>tc={A81913CB-D3EE-4C03-8862-B144E7D086CC}</author>
    <author>tc={649C78B0-F2C0-4C93-A7D3-E32D550C2FD2}</author>
    <author>tc={EB462744-B265-410A-98FD-20C482FF0670}</author>
    <author>tc={2D451677-901C-4C28-B9CD-8C754C8E15A6}</author>
    <author>tc={D8EBD29D-C952-4CC1-8D35-565EEDB50076}</author>
    <author>tc={CD4F9403-00FA-4981-8572-8778E735D0A7}</author>
    <author>tc={494BA362-48C3-4ABF-9A84-BB8A3277140A}</author>
    <author>tc={B09FC384-5A9A-4D9A-AD55-CBE6B0FA1CAB}</author>
    <author>tc={2C67DF7D-CF59-4371-9EEF-2924AA97517C}</author>
    <author>tc={8C2FC218-F15F-4A64-8E43-D639F980670B}</author>
    <author>tc={E7E98116-C206-4242-8904-8EFACC82E34F}</author>
    <author>tc={5C71CAAB-1A8D-4CF8-83EB-70FF8329AEB9}</author>
    <author>tc={85752A87-09CC-4291-B51B-97C632BDB3B7}</author>
    <author>tc={7BD3755B-14FF-4B73-BC4F-6089959BE897}</author>
    <author>tc={D02CE2A6-EB85-4D10-BD19-B9A1DAE34DA2}</author>
    <author>tc={668D5DEB-BAA7-4A9A-B63D-B78A45B045F4}</author>
    <author>tc={B233F90D-8274-48AD-B512-D03FF7CF9472}</author>
    <author>tc={0538C8F2-BFAE-4DFD-9C9B-27A53B59EDB3}</author>
    <author>tc={282EBC8A-6ADD-4315-AD41-2746BB032D59}</author>
    <author>tc={229183EF-28C5-4F7D-91DB-91BEFA43D963}</author>
    <author>tc={24E8A426-2C1B-43C7-A78A-454C976EA5A3}</author>
    <author>tc={CB827104-F9A9-4679-8012-D7D259DF9F34}</author>
  </authors>
  <commentList>
    <comment ref="A2" authorId="0" shapeId="0" xr:uid="{302BAF3E-849B-4D11-89ED-745E08D1E042}">
      <text>
        <t>[Threaded comment]
Your version of Excel allows you to read this threaded comment; however, any edits to it will get removed if the file is opened in a newer version of Excel. Learn more: https://go.microsoft.com/fwlink/?linkid=870924
Comment:
    The unique identifier assigned by the reporting entity in accordance with Article 11(1) of Delegated Regulation (EU) …/… [include number of the disclosure RTS].</t>
      </text>
    </comment>
    <comment ref="B2" authorId="1" shapeId="0" xr:uid="{94E3DCC0-0D33-4D65-8163-1B456A067374}">
      <text>
        <t>[Threaded comment]
Your version of Excel allows you to read this threaded comment; however, any edits to it will get removed if the file is opened in a newer version of Excel. Learn more: https://go.microsoft.com/fwlink/?linkid=870924
Comment:
    Unique underlying exposure identifier. The identifier must be different from any external identification number, to ensure anonymity of the obligor. The reporting entity must not amend this unique identifier.</t>
      </text>
    </comment>
    <comment ref="C2" authorId="2" shapeId="0" xr:uid="{0D32E548-05B4-4ECD-A419-E3A5F9FC2D62}">
      <text>
        <t>[Threaded comment]
Your version of Excel allows you to read this threaded comment; however, any edits to it will get removed if the file is opened in a newer version of Excel. Learn more: https://go.microsoft.com/fwlink/?linkid=870924
Comment:
    If the original identifier in field RREL2 cannot be maintained in this field enter the new identifier here. If there has been no change in the identifier, enter the same identifier as in RREL2. The reporting entity must not amend this unique identifier.</t>
      </text>
    </comment>
    <comment ref="D2" authorId="3" shapeId="0" xr:uid="{40ECBE59-0855-48B2-9D66-21E9D4969651}">
      <text>
        <t>[Threaded comment]
Your version of Excel allows you to read this threaded comment; however, any edits to it will get removed if the file is opened in a newer version of Excel. Learn more: https://go.microsoft.com/fwlink/?linkid=870924
Comment:
    Original unique obligor identifier. The identifier must be different from any external identification number, in order to ensure anonymity of the obligor. The reporting entity must not amend this unique identifier.</t>
      </text>
    </comment>
    <comment ref="E2" authorId="4" shapeId="0" xr:uid="{DFBD54E1-0D49-4C10-A2F7-FBE42AABD57E}">
      <text>
        <t>[Threaded comment]
Your version of Excel allows you to read this threaded comment; however, any edits to it will get removed if the file is opened in a newer version of Excel. Learn more: https://go.microsoft.com/fwlink/?linkid=870924
Comment:
    If the original identifier in field RREL4 cannot be maintained in this field enter the new identifier here. If there has been no change in the identifier, enter the same identifier as in RREL4. The reporting entity must not amend this unique identifier.</t>
      </text>
    </comment>
    <comment ref="F2" authorId="5" shapeId="0" xr:uid="{47685255-28D5-4DDF-A8FB-1308E1C4BA5E}">
      <text>
        <t>[Threaded comment]
Your version of Excel allows you to read this threaded comment; however, any edits to it will get removed if the file is opened in a newer version of Excel. Learn more: https://go.microsoft.com/fwlink/?linkid=870924
Comment:
    The data cut-off date for this data submission.</t>
      </text>
    </comment>
    <comment ref="G2" authorId="6" shapeId="0" xr:uid="{5AC6CB44-2124-4C70-9E0F-859C2653C9A0}">
      <text>
        <t>[Threaded comment]
Your version of Excel allows you to read this threaded comment; however, any edits to it will get removed if the file is opened in a newer version of Excel. Learn more: https://go.microsoft.com/fwlink/?linkid=870924
Comment:
    Is the primary obligor a resident of the country in which the collateral and underlying exposure reside?</t>
      </text>
    </comment>
    <comment ref="H2" authorId="7" shapeId="0" xr:uid="{1AE34D86-4A61-4BA5-877C-A196601B5F60}">
      <text>
        <t>[Threaded comment]
Your version of Excel allows you to read this threaded comment; however, any edits to it will get removed if the file is opened in a newer version of Excel. Learn more: https://go.microsoft.com/fwlink/?linkid=870924
Comment:
    The geographic region (NUTS3 classification) where the obligor is located. Where no NUTS3 classification has been produced by Eurostat (e.g. a non-EU jurisdiction), enter the two-digit country code in {COUNTRYCODE_2} format followed by 'ZZZ'.</t>
      </text>
    </comment>
    <comment ref="I2" authorId="8" shapeId="0" xr:uid="{85019D5E-8C77-48D2-83C0-FA1CA252C565}">
      <text>
        <t>[Threaded comment]
Your version of Excel allows you to read this threaded comment; however, any edits to it will get removed if the file is opened in a newer version of Excel. Learn more: https://go.microsoft.com/fwlink/?linkid=870924
Comment:
    Enter the year of the NUTS3 classification used for the Geographic Region fields, e.g. 2013 for NUTS3 2013.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
      </text>
    </comment>
    <comment ref="J2" authorId="9" shapeId="0" xr:uid="{F0C63875-302B-4889-BD3E-3332DF5419F5}">
      <text>
        <t>[Threaded comment]
Your version of Excel allows you to read this threaded comment; however, any edits to it will get removed if the file is opened in a newer version of Excel. Learn more: https://go.microsoft.com/fwlink/?linkid=870924
Comment:
    Employment status of the primary obligor:
Employed - Private Sector (EMRS)
Employed - Public Sector (EMBL)
Employed - Sector Unknown (EMUK)
Unemployed (UNEM)
Self-employed (SFEM)
No Employment, Obligor is Legal Entity (NOEM)
Student (STNT)
Pensioner (PNNR)
Other (OTHR)</t>
      </text>
    </comment>
    <comment ref="K2" authorId="10" shapeId="0" xr:uid="{A1B634E0-004E-4ACA-81C8-7EE427D33B58}">
      <text>
        <t>[Threaded comment]
Your version of Excel allows you to read this threaded comment; however, any edits to it will get removed if the file is opened in a newer version of Excel. Learn more: https://go.microsoft.com/fwlink/?linkid=870924
Comment:
    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t>
      </text>
    </comment>
    <comment ref="L2" authorId="11" shapeId="0" xr:uid="{5DB4C630-6075-4896-A48E-EBECEFAE7CFE}">
      <text>
        <t>[Threaded comment]
Your version of Excel allows you to read this threaded comment; however, any edits to it will get removed if the file is opened in a newer version of Excel. Learn more: https://go.microsoft.com/fwlink/?linkid=870924
Comment:
    Primary obligor annual income used to underwrite the underlying exposure at the time of origination. Where the primary obligor is a legal person/entity, enter that obligor’s annual revenue.
Include the currency in which the amount is denominated, using {CURRENCYCODE_3} format.</t>
      </text>
    </comment>
    <comment ref="M2" authorId="12" shapeId="0" xr:uid="{12EACD1A-B55A-412E-A595-B5A452C15F40}">
      <text>
        <t>[Threaded comment]
Your version of Excel allows you to read this threaded comment; however, any edits to it will get removed if the file is opened in a newer version of Excel. Learn more: https://go.microsoft.com/fwlink/?linkid=870924
Comment:
    Indicate what income in RREL16 is displayed:
Gross annual income (GRAN)
Net annual income (net of tax and social security) (NITS)
Net annual income (net of tax only) (NITX)
Net annual income (net of social security only) (NTIN)
Estimated net annual income (net of tax and social security) (ENIS)
Estimated net annual income (net of tax only) (EITX)
Estimated net annual income (net of social security only) (EISS)
Disposable Income (DSPL)
Borrower is legal entity (CORP)
Other (OTHR)</t>
      </text>
    </comment>
    <comment ref="N2" authorId="13" shapeId="0" xr:uid="{A61830B1-3B76-4117-A9CE-8188D4CC319B}">
      <text>
        <t>[Threaded comment]
Your version of Excel allows you to read this threaded comment; however, any edits to it will get removed if the file is opened in a newer version of Excel. Learn more: https://go.microsoft.com/fwlink/?linkid=870924
Comment:
    Currency in which the primary obligor's income or revenue is paid.</t>
      </text>
    </comment>
    <comment ref="O2" authorId="14" shapeId="0" xr:uid="{A81913CB-D3EE-4C03-8862-B144E7D086CC}">
      <text>
        <t>[Threaded comment]
Your version of Excel allows you to read this threaded comment; however, any edits to it will get removed if the file is opened in a newer version of Excel. Learn more: https://go.microsoft.com/fwlink/?linkid=870924
Comment:
    Primary Income Verification:
Self-certified no Checks (SCRT)
Self-certified with Affordability Confirmation (SCNF)
Verified (VRFD)
Non-Verified Income or Fast Track (NVRF)
Credit Bureau Information or Scoring (SCRG)
Other (OTHR)</t>
      </text>
    </comment>
    <comment ref="P2" authorId="15" shapeId="0" xr:uid="{649C78B0-F2C0-4C93-A7D3-E32D550C2FD2}">
      <text>
        <t>[Threaded comment]
Your version of Excel allows you to read this threaded comment; however, any edits to it will get removed if the file is opened in a newer version of Excel. Learn more: https://go.microsoft.com/fwlink/?linkid=870924
Comment:
    Date of original underlying exposure advance.</t>
      </text>
    </comment>
    <comment ref="Q2" authorId="16" shapeId="0" xr:uid="{EB462744-B265-410A-98FD-20C482FF0670}">
      <text>
        <t>[Threaded comment]
Your version of Excel allows you to read this threaded comment; however, any edits to it will get removed if the file is opened in a newer version of Excel. Learn more: https://go.microsoft.com/fwlink/?linkid=870924
Comment:
    The reason for the obligor taking out the loan:
Purchase (PURC)
Remortgage (RMRT)
Renovation (RENV)
Equity Release (EQRE)
Construction (CNST)
Debt Consolidation (DCON)
Remortgage with Equity Release (RMEQ)
Business Funding (BSFN)
Combination Mortgage (CMRT)
Investment Mortgage (IMRT)
Right to Buy (RGBY)
Government Sponsored Loan (GSPL)
Other (OTHR)</t>
      </text>
    </comment>
    <comment ref="R2" authorId="17" shapeId="0" xr:uid="{2D451677-901C-4C28-B9CD-8C754C8E15A6}">
      <text>
        <t>[Threaded comment]
Your version of Excel allows you to read this threaded comment; however, any edits to it will get removed if the file is opened in a newer version of Excel. Learn more: https://go.microsoft.com/fwlink/?linkid=870924
Comment:
    The underlying exposure currency denomination.</t>
      </text>
    </comment>
    <comment ref="S2" authorId="18" shapeId="0" xr:uid="{D8EBD29D-C952-4CC1-8D35-565EEDB50076}">
      <text>
        <t>[Threaded comment]
Your version of Excel allows you to read this threaded comment; however, any edits to it will get removed if the file is opened in a newer version of Excel. Learn more: https://go.microsoft.com/fwlink/?linkid=870924
Comment:
    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
      </text>
    </comment>
    <comment ref="T2" authorId="19" shapeId="0" xr:uid="{CD4F9403-00FA-4981-8572-8778E735D0A7}">
      <text>
        <t>[Threaded comment]
Your version of Excel allows you to read this threaded comment; however, any edits to it will get removed if the file is opened in a newer version of Excel. Learn more: https://go.microsoft.com/fwlink/?linkid=870924
Comment:
    Enter the number of payments made prior to the exposure being transferred to the securitisation.</t>
      </text>
    </comment>
    <comment ref="U2" authorId="20" shapeId="0" xr:uid="{494BA362-48C3-4ABF-9A84-BB8A3277140A}">
      <text>
        <t>[Threaded comment]
Your version of Excel allows you to read this threaded comment; however, any edits to it will get removed if the file is opened in a newer version of Excel. Learn more: https://go.microsoft.com/fwlink/?linkid=870924
Comment:
    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
      </text>
    </comment>
    <comment ref="V2" authorId="21" shapeId="0" xr:uid="{B09FC384-5A9A-4D9A-AD55-CBE6B0FA1CAB}">
      <text>
        <t>[Threaded comment]
Your version of Excel allows you to read this threaded comment; however, any edits to it will get removed if the file is opened in a newer version of Excel. Learn more: https://go.microsoft.com/fwlink/?linkid=870924
Comment:
    Number of days this underlying exposure is in arrears (either interest or principal and, if different, the higher number of the two) as at the data cut-off date.</t>
      </text>
    </comment>
    <comment ref="W2" authorId="22" shapeId="0" xr:uid="{2C67DF7D-CF59-4371-9EEF-2924AA97517C}">
      <text>
        <t>[Threaded comment]
Your version of Excel allows you to read this threaded comment; however, any edits to it will get removed if the file is opened in a newer version of Excel. Learn more: https://go.microsoft.com/fwlink/?linkid=870924
Comment:
    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
      </text>
    </comment>
    <comment ref="X2" authorId="23" shapeId="0" xr:uid="{8C2FC218-F15F-4A64-8E43-D639F980670B}">
      <text>
        <t>[Threaded comment]
Your version of Excel allows you to read this threaded comment; however, any edits to it will get removed if the file is opened in a newer version of Excel. Learn more: https://go.microsoft.com/fwlink/?linkid=870924
Comment:
    Give the full legal name of the underlying exposure originator. The name entered must match the name associated with the LEI in the Global Legal Entity Foundation (GLEIF) database.</t>
      </text>
    </comment>
    <comment ref="Y2" authorId="24" shapeId="0" xr:uid="{E7E98116-C206-4242-8904-8EFACC82E34F}">
      <text>
        <t>[Threaded comment]
Your version of Excel allows you to read this threaded comment; however, any edits to it will get removed if the file is opened in a newer version of Excel. Learn more: https://go.microsoft.com/fwlink/?linkid=870924
Comment:
    Provide the Legal Entity Identifier (as specified in the Global Legal Entity Foundation (GLEIF) database) of the underlying exposure originator.</t>
      </text>
    </comment>
    <comment ref="Z2" authorId="25" shapeId="0" xr:uid="{5C71CAAB-1A8D-4CF8-83EB-70FF8329AEB9}">
      <text>
        <t>[Threaded comment]
Your version of Excel allows you to read this threaded comment; however, any edits to it will get removed if the file is opened in a newer version of Excel. Learn more: https://go.microsoft.com/fwlink/?linkid=870924
Comment:
    Country where the underlying exposure originator is established.</t>
      </text>
    </comment>
    <comment ref="AA2" authorId="26" shapeId="0" xr:uid="{85752A87-09CC-4291-B51B-97C632BDB3B7}">
      <text>
        <t>[Threaded comment]
Your version of Excel allows you to read this threaded comment; however, any edits to it will get removed if the file is opened in a newer version of Excel. Learn more: https://go.microsoft.com/fwlink/?linkid=870924
Comment:
    Report the same unique identifier here as the one entered into field RREL1.</t>
      </text>
    </comment>
    <comment ref="AB2" authorId="27" shapeId="0" xr:uid="{7BD3755B-14FF-4B73-BC4F-6089959BE897}">
      <text>
        <t>[Threaded comment]
Your version of Excel allows you to read this threaded comment; however, any edits to it will get removed if the file is opened in a newer version of Excel. Learn more: https://go.microsoft.com/fwlink/?linkid=870924
Comment:
    Unique identifier for each underlying exposure. This must match field RREL3.</t>
      </text>
    </comment>
    <comment ref="AC2" authorId="28" shapeId="0" xr:uid="{D02CE2A6-EB85-4D10-BD19-B9A1DAE34DA2}">
      <text>
        <t>[Threaded comment]
Your version of Excel allows you to read this threaded comment; however, any edits to it will get removed if the file is opened in a newer version of Excel. Learn more: https://go.microsoft.com/fwlink/?linkid=870924
Comment:
    The original unique identifier assigned to the collateral. The identifier must be different from any external identification number, in order to ensure anonymity of the obligor. The reporting entity must not amend this unique identifier.</t>
      </text>
    </comment>
    <comment ref="AD2" authorId="29" shapeId="0" xr:uid="{668D5DEB-BAA7-4A9A-B63D-B78A45B045F4}">
      <text>
        <t>[Threaded comment]
Your version of Excel allows you to read this threaded comment; however, any edits to it will get removed if the file is opened in a newer version of Excel. Learn more: https://go.microsoft.com/fwlink/?linkid=870924
Comment:
    If the original identifier in field RREC2 cannot be maintained in this field enter the new identifier here. The identifier must be different from any external identification number, in order to ensure anonymity of the obligor. If there has been no change in the identifier, enter the same identifier as in RREC2. The reporting entity must not amend this unique identifier.</t>
      </text>
    </comment>
    <comment ref="AE2" authorId="30" shapeId="0" xr:uid="{B233F90D-8274-48AD-B512-D03FF7CF9472}">
      <text>
        <t>[Threaded comment]
Your version of Excel allows you to read this threaded comment; however, any edits to it will get removed if the file is opened in a newer version of Excel. Learn more: https://go.microsoft.com/fwlink/?linkid=870924
Comment:
    The primary (in terms of value) type of asset securing the debt. Where there is a guarantee backed by physical or financial collateral, look through the guarantee to any collateral that may be supporting that guarantee.
Automobile (CARX)
Industrial Vehicle (INDV)
Commercial Truck (CMTR)
Rail Vehicle (RALV)
Nautical Commercial Vehicle (NACM)
Nautical Leisure Vehicle (NALV)
Aeroplane (AERO)
Machine Tool (MCHT)
Industrial Equipment (INDE)
Office Equipment (OFEQ)
IT Equipment (ITEQ)
Medical Equipment (MDEQ)
Energy Related Equipment (ENEQ)
Commercial Building (CBLD)
Residential Building (RBLD)
Industrial Building (IBLD)
Other Vehicle (OTHV)
Other Equipment (OTHE)
Other Real Estate (OTRE)
Other goods or inventory (OTGI)
Securities (SECU)
Guarantee (GUAR)
Other Financial Asset (OTFA)
Mixed Categories Due to Security Over All Assets of the Obligor (MIXD)
Other (OTHR)</t>
      </text>
    </comment>
    <comment ref="AF2" authorId="31" shapeId="0" xr:uid="{0538C8F2-BFAE-4DFD-9C9B-27A53B59EDB3}">
      <text>
        <t>[Threaded comment]
Your version of Excel allows you to read this threaded comment; however, any edits to it will get removed if the file is opened in a newer version of Excel. Learn more: https://go.microsoft.com/fwlink/?linkid=870924
Comment:
    The method of calculating the most recent value of the collateral, as provided in RREC13:
Full, internal and external inspection (FIEI)
Full, only external inspection (FOEI)
Drive-by (DRVB)
Automated Value Model (AUVM)
Indexed (IDXD)
Desktop (DKTP)
Managing Agent or Estate Agent (MAEA)
Tax Authority (TXAT)
Other (OTHR)</t>
      </text>
    </comment>
    <comment ref="AG2" authorId="32" shapeId="0" xr:uid="{282EBC8A-6ADD-4315-AD41-2746BB032D59}">
      <text>
        <t>[Threaded comment]
Your version of Excel allows you to read this threaded comment; however, any edits to it will get removed if the file is opened in a newer version of Excel. Learn more: https://go.microsoft.com/fwlink/?linkid=870924
Comment:
    The original valuation of the collateral used when the underlying exposure was originated (i.e. before securitisation). 
Include the currency in which the amount is denominated, using {CURRENCYCODE_3} format.</t>
      </text>
    </comment>
    <comment ref="AH2" authorId="33" shapeId="0" xr:uid="{229183EF-28C5-4F7D-91DB-91BEFA43D963}">
      <text>
        <t>[Threaded comment]
Your version of Excel allows you to read this threaded comment; however, any edits to it will get removed if the file is opened in a newer version of Excel. Learn more: https://go.microsoft.com/fwlink/?linkid=870924
Comment:
    The method of calculating the value of the collateral at the time of underlying exposure origination, as provided in RREC17:
Full, internal and external inspection (FIEI)
Full, only external inspection (FOEI)
Drive-by (DRVB)
Automated Valuation Model (AUVM)
Indexed (IDXD)
Desktop (DKTP)
Managing Agent / Estate Agent (MAEA)
Tax Authority (TXAT)
Other (OTHR)</t>
      </text>
    </comment>
    <comment ref="AI2" authorId="34" shapeId="0" xr:uid="{24E8A426-2C1B-43C7-A78A-454C976EA5A3}">
      <text>
        <t>[Threaded comment]
Your version of Excel allows you to read this threaded comment; however, any edits to it will get removed if the file is opened in a newer version of Excel. Learn more: https://go.microsoft.com/fwlink/?linkid=870924
Comment:
    The date of original valuation of the collateral, as provided in RREC17.</t>
      </text>
    </comment>
    <comment ref="AJ2" authorId="35" shapeId="0" xr:uid="{CB827104-F9A9-4679-8012-D7D259DF9F34}">
      <text>
        <t>[Threaded comment]
Your version of Excel allows you to read this threaded comment; however, any edits to it will get removed if the file is opened in a newer version of Excel. Learn more: https://go.microsoft.com/fwlink/?linkid=870924
Comment:
    Guarantor Type:
No Guarantor (NGUA)
Individual - Family Relation (FAML)
Individual - Other (IOTH)
Government (GOVE)
Bank (BANK)
Insurance Product (INSU)
Nationale Hypotheek Garantie Guarantee Scheme (NHGX)
Fonds de Garantie de l'Accession Sociale (FGAS)
Caution (CATN)
Other (OTHR)</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tc={B20F67C2-AA7E-441A-906B-CC7810EC8D4B}</author>
    <author>tc={35290CE0-56F6-4295-B901-900D40C74AC9}</author>
    <author>tc={4EFDD644-6D17-4836-BF70-581556AC08AF}</author>
    <author>tc={2D226580-555C-46BA-8F0F-9B343BD6887D}</author>
    <author>tc={8135B7BD-4194-4AA2-9416-B89F08473C07}</author>
    <author>tc={4F0E0F86-ACAA-45F3-B0F9-FA96828C06C4}</author>
    <author>tc={F9D6D373-CDA6-40F3-97ED-6881294C11E5}</author>
    <author>tc={ACE9FD66-0794-4BB8-B4BB-F5831FBDFFBE}</author>
    <author>tc={B783E3FA-1B72-4F76-87C1-50B560120E2F}</author>
    <author>tc={E87A304C-28C0-429D-B059-4177A86E0BE6}</author>
    <author>tc={07BB4C00-41DE-4E8C-91DE-40C179A0A1A2}</author>
    <author>tc={559BD6AF-819B-4CE2-8311-B16C3807F49E}</author>
    <author>tc={42B376FE-EEDA-4B92-AA7B-D212D45808BE}</author>
    <author>tc={1632728E-25A8-4177-98B2-A53C397076C4}</author>
    <author>tc={CBAF5018-CDBD-4378-9F0F-0360E66DFDF4}</author>
    <author>tc={3021D351-0FBC-4772-A9EC-8A29EC5FC91D}</author>
    <author>tc={6C080399-5487-456A-BB35-E1371997C595}</author>
    <author>tc={A38F3A88-D465-4D92-98C6-1B188DD83974}</author>
    <author>tc={91761137-28EA-4757-86FD-8187C3111B0B}</author>
    <author>tc={1C69EE8E-A605-49B4-9593-321AD0E29CB3}</author>
    <author>tc={B8C82D0D-67D0-4138-B3F8-D164E27B2997}</author>
    <author>tc={354693F3-DA51-4708-A76C-2F6812896425}</author>
    <author>tc={530C93F9-0D00-49DE-A53C-7E2C8295D21F}</author>
    <author>tc={3D00F3A1-05C4-4F50-B945-BA89E932A848}</author>
    <author>tc={83EB8C73-ED46-4C12-AD44-AD88A49D5C80}</author>
    <author>tc={EB260C0E-2383-49A8-B7E6-6A365582820C}</author>
    <author>tc={B55B07A7-B988-4D0D-8E85-600AC4E6C821}</author>
    <author>tc={67FF8FB8-67E5-4E02-A767-02DAD1F99EA4}</author>
    <author>tc={EBF5BDDB-61E5-4B93-A45F-7D05ED65266E}</author>
    <author>tc={57B26B77-77A4-4CA2-8305-3246071A8933}</author>
    <author>tc={FB6D073E-60B5-4AF1-965D-0CD18509AB47}</author>
    <author>tc={31E0AC42-AD1C-4AC7-9942-7AC1BBEC33DA}</author>
    <author>tc={3EF677FD-E3BB-4821-91C4-31D8ECF95441}</author>
    <author>tc={65FA9D2D-E2D4-46C9-8458-EC3A6F29E901}</author>
    <author>tc={BD2C1541-60D7-4005-9308-F0AA000F797A}</author>
    <author>tc={08A18742-26B2-4B60-86A1-E7484B6B0F6D}</author>
    <author>tc={63C94C6F-6B3A-4A0A-A282-FBFB4C3BD58C}</author>
    <author>tc={B01E993B-0EAA-4211-B8ED-9107C125D3A7}</author>
    <author>tc={997E4FB8-7CE0-41C8-8590-F92DBF2C0A8F}</author>
    <author>tc={FC61BE5F-77B5-4340-B140-A1546FF0A810}</author>
  </authors>
  <commentList>
    <comment ref="A4" authorId="0" shapeId="0" xr:uid="{B20F67C2-AA7E-441A-906B-CC7810EC8D4B}">
      <text>
        <t>[Threaded comment]
Your version of Excel allows you to read this threaded comment; however, any edits to it will get removed if the file is opened in a newer version of Excel. Learn more: https://go.microsoft.com/fwlink/?linkid=870924
Comment:
    The unique identifier assigned by the reporting entity in accordance with Article 11(1) of Delegated Regulation (EU) …/… [include number of the disclosure RTS].</t>
      </text>
    </comment>
    <comment ref="A5" authorId="1" shapeId="0" xr:uid="{35290CE0-56F6-4295-B901-900D40C74AC9}">
      <text>
        <t>[Threaded comment]
Your version of Excel allows you to read this threaded comment; however, any edits to it will get removed if the file is opened in a newer version of Excel. Learn more: https://go.microsoft.com/fwlink/?linkid=870924
Comment:
    The data cut-off date for this data submission. This must match the data cut-off date in the applicable underlying exposure templates submitted.</t>
      </text>
    </comment>
    <comment ref="A6" authorId="2" shapeId="0" xr:uid="{4EFDD644-6D17-4836-BF70-581556AC08AF}">
      <text>
        <t>[Threaded comment]
Your version of Excel allows you to read this threaded comment; however, any edits to it will get removed if the file is opened in a newer version of Excel. Learn more: https://go.microsoft.com/fwlink/?linkid=870924
Comment:
    Enter the name of the securitisation</t>
      </text>
    </comment>
    <comment ref="A7" authorId="3" shapeId="0" xr:uid="{2D226580-555C-46BA-8F0F-9B343BD6887D}">
      <text>
        <t>[Threaded comment]
Your version of Excel allows you to read this threaded comment; however, any edits to it will get removed if the file is opened in a newer version of Excel. Learn more: https://go.microsoft.com/fwlink/?linkid=870924
Comment:
    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
      </text>
    </comment>
    <comment ref="A8" authorId="4" shapeId="0" xr:uid="{8135B7BD-4194-4AA2-9416-B89F08473C07}">
      <text>
        <t>[Threaded comment]
Your version of Excel allows you to read this threaded comment; however, any edits to it will get removed if the file is opened in a newer version of Excel. Learn more: https://go.microsoft.com/fwlink/?linkid=870924
Comment:
    First and Last name of the contact person(s) responsible for preparing this securitisation data submission and to whom questions on this data submission must be addressed.</t>
      </text>
    </comment>
    <comment ref="A9" authorId="5" shapeId="0" xr:uid="{4F0E0F86-ACAA-45F3-B0F9-FA96828C06C4}">
      <text>
        <t>[Threaded comment]
Your version of Excel allows you to read this threaded comment; however, any edits to it will get removed if the file is opened in a newer version of Excel. Learn more: https://go.microsoft.com/fwlink/?linkid=870924
Comment:
    Direct telephone number(s) of the contact person(s) responsible for preparing this securitisation data submission and to whom questions on this data submission must be addressed.</t>
      </text>
    </comment>
    <comment ref="A10" authorId="6" shapeId="0" xr:uid="{F9D6D373-CDA6-40F3-97ED-6881294C11E5}">
      <text>
        <t>[Threaded comment]
Your version of Excel allows you to read this threaded comment; however, any edits to it will get removed if the file is opened in a newer version of Excel. Learn more: https://go.microsoft.com/fwlink/?linkid=870924
Comment:
    Direct email address(es) of the contact person(s) responsible for preparing this securitisation data submission and to whom questions on this data submission must be addressed.</t>
      </text>
    </comment>
    <comment ref="A11" authorId="7" shapeId="0" xr:uid="{ACE9FD66-0794-4BB8-B4BB-F5831FBDFFBE}">
      <text>
        <t>[Threaded comment]
Your version of Excel allows you to read this threaded comment; however, any edits to it will get removed if the file is opened in a newer version of Excel. Learn more: https://go.microsoft.com/fwlink/?linkid=870924
Comment:
    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
      </text>
    </comment>
    <comment ref="A12" authorId="8" shapeId="0" xr:uid="{B783E3FA-1B72-4F76-87C1-50B560120E2F}">
      <text>
        <t>[Threaded comment]
Your version of Excel allows you to read this threaded comment; however, any edits to it will get removed if the file is opened in a newer version of Excel. Learn more: https://go.microsoft.com/fwlink/?linkid=870924
Comment:
    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t>
      </text>
    </comment>
    <comment ref="A13" authorId="9" shapeId="0" xr:uid="{E87A304C-28C0-429D-B059-4177A86E0BE6}">
      <text>
        <t>[Threaded comment]
Your version of Excel allows you to read this threaded comment; however, any edits to it will get removed if the file is opened in a newer version of Excel. Learn more: https://go.microsoft.com/fwlink/?linkid=870924
Comment:
    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
      </text>
    </comment>
    <comment ref="A14" authorId="10" shapeId="0" xr:uid="{07BB4C00-41DE-4E8C-91DE-40C179A0A1A2}">
      <text>
        <t>[Threaded comment]
Your version of Excel allows you to read this threaded comment; however, any edits to it will get removed if the file is opened in a newer version of Excel. Learn more: https://go.microsoft.com/fwlink/?linkid=870924
Comment:
    In accordance with Article 242(13) and (14) of Regulation (EU) No 575/2013, the securitisation risk transfer method is 'traditional' (i.e. 'true sale').</t>
      </text>
    </comment>
    <comment ref="A15" authorId="11" shapeId="0" xr:uid="{559BD6AF-819B-4CE2-8311-B16C3807F49E}">
      <text>
        <t>[Threaded comment]
Your version of Excel allows you to read this threaded comment; however, any edits to it will get removed if the file is opened in a newer version of Excel. Learn more: https://go.microsoft.com/fwlink/?linkid=870924
Comment:
    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
      </text>
    </comment>
    <comment ref="A16" authorId="12" shapeId="0" xr:uid="{42B376FE-EEDA-4B92-AA7B-D212D45808BE}">
      <text>
        <t>[Threaded comment]
Your version of Excel allows you to read this threaded comment; however, any edits to it will get removed if the file is opened in a newer version of Excel. Learn more: https://go.microsoft.com/fwlink/?linkid=870924
Comment:
    The amount of funds left over after application of all currently-applicable stages of the waterfall, commonly referred to as ‘excess spread’.
Include the currency in which the amount is denominated, using {CURRENCYCODE_3} format.</t>
      </text>
    </comment>
    <comment ref="A17" authorId="13" shapeId="0" xr:uid="{1632728E-25A8-4177-98B2-A53C397076C4}">
      <text>
        <t>[Threaded comment]
Your version of Excel allows you to read this threaded comment; however, any edits to it will get removed if the file is opened in a newer version of Excel. Learn more: https://go.microsoft.com/fwlink/?linkid=870924
Comment:
    Excess spread is currently trapped in the securitisation (e.g. accumulated in a separate reserve account)</t>
      </text>
    </comment>
    <comment ref="A18" authorId="14" shapeId="0" xr:uid="{CBAF5018-CDBD-4378-9F0F-0360E66DFDF4}">
      <text>
        <t>[Threaded comment]
Your version of Excel allows you to read this threaded comment; however, any edits to it will get removed if the file is opened in a newer version of Excel. Learn more: https://go.microsoft.com/fwlink/?linkid=870924
Comment:
    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t>
      </text>
    </comment>
    <comment ref="A19" authorId="15" shapeId="0" xr:uid="{3021D351-0FBC-4772-A9EC-8A29EC5FC91D}">
      <text>
        <t>[Threaded comment]
Your version of Excel allows you to read this threaded comment; however, any edits to it will get removed if the file is opened in a newer version of Excel. Learn more: https://go.microsoft.com/fwlink/?linkid=870924
Comment:
    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
      </text>
    </comment>
    <comment ref="A20" authorId="16" shapeId="0" xr:uid="{6C080399-5487-456A-BB35-E1371997C595}">
      <text>
        <t>[Threaded comment]
Your version of Excel allows you to read this threaded comment; however, any edits to it will get removed if the file is opened in a newer version of Excel. Learn more: https://go.microsoft.com/fwlink/?linkid=870924
Comment:
    Total reductions in principal underlying exposures during the period.
Include the currency in which the amount is denominated, using {CURRENCYCODE_3} format.</t>
      </text>
    </comment>
    <comment ref="A21" authorId="17" shapeId="0" xr:uid="{A38F3A88-D465-4D92-98C6-1B188DD83974}">
      <text>
        <t>[Threaded comment]
Your version of Excel allows you to read this threaded comment; however, any edits to it will get removed if the file is opened in a newer version of Excel. Learn more: https://go.microsoft.com/fwlink/?linkid=870924
Comment:
    Total amount of gross principal charge-offs (i.e. before recoveries) for the period. Charge-off is as per securitisation definition, or alternatively per lender's usual practice.
Include the currency in which the amount is denominated, using {CURRENCYCODE_3} format.</t>
      </text>
    </comment>
    <comment ref="A22" authorId="18" shapeId="0" xr:uid="{91761137-28EA-4757-86FD-8187C3111B0B}">
      <text>
        <t>[Threaded comment]
Your version of Excel allows you to read this threaded comment; however, any edits to it will get removed if the file is opened in a newer version of Excel. Learn more: https://go.microsoft.com/fwlink/?linkid=870924
Comment:
    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
      </text>
    </comment>
    <comment ref="A23" authorId="19" shapeId="0" xr:uid="{1C69EE8E-A605-49B4-9593-321AD0E29CB3}">
      <text>
        <t>[Threaded comment]
Your version of Excel allows you to read this threaded comment; however, any edits to it will get removed if the file is opened in a newer version of Excel. Learn more: https://go.microsoft.com/fwlink/?linkid=870924
Comment:
    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
      </text>
    </comment>
    <comment ref="A24" authorId="20" shapeId="0" xr:uid="{B8C82D0D-67D0-4138-B3F8-D164E27B2997}">
      <text>
        <t>[Threaded comment]
Your version of Excel allows you to read this threaded comment; however, any edits to it will get removed if the file is opened in a newer version of Excel. Learn more: https://go.microsoft.com/fwlink/?linkid=870924
Comment:
    The total outstanding principal amount as at the data cut-off date of exposures in default as at the cut-off date, using the definition of default specified in the securitisation documentation
Include the currency in which the amount is denominated, using {CURRENCYCODE_3} format.</t>
      </text>
    </comment>
    <comment ref="A25" authorId="21" shapeId="0" xr:uid="{354693F3-DA51-4708-A76C-2F6812896425}">
      <text>
        <t>[Threaded comment]
Your version of Excel allows you to read this threaded comment; however, any edits to it will get removed if the file is opened in a newer version of Excel. Learn more: https://go.microsoft.com/fwlink/?linkid=870924
Comment:
    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
      </text>
    </comment>
    <comment ref="A26" authorId="22" shapeId="0" xr:uid="{530C93F9-0D00-49DE-A53C-7E2C8295D21F}">
      <text>
        <t>[Threaded comment]
Your version of Excel allows you to read this threaded comment; however, any edits to it will get removed if the file is opened in a newer version of Excel. Learn more: https://go.microsoft.com/fwlink/?linkid=870924
Comment:
    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text>
    </comment>
    <comment ref="A27" authorId="23" shapeId="0" xr:uid="{3D00F3A1-05C4-4F50-B945-BA89E932A848}">
      <text>
        <t>[Threaded comment]
Your version of Excel allows you to read this threaded comment; however, any edits to it will get removed if the file is opened in a newer version of Excel. Learn more: https://go.microsoft.com/fwlink/?linkid=870924
Comment:
    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text>
    </comment>
    <comment ref="A28" authorId="24" shapeId="0" xr:uid="{83EB8C73-ED46-4C12-AD44-AD88A49D5C80}">
      <text>
        <t>[Threaded comment]
Your version of Excel allows you to read this threaded comment; however, any edits to it will get removed if the file is opened in a newer version of Excel. Learn more: https://go.microsoft.com/fwlink/?linkid=870924
Comment:
    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text>
    </comment>
    <comment ref="A29" authorId="25" shapeId="0" xr:uid="{EB260C0E-2383-49A8-B7E6-6A365582820C}">
      <text>
        <t>[Threaded comment]
Your version of Excel allows you to read this threaded comment; however, any edits to it will get removed if the file is opened in a newer version of Excel. Learn more: https://go.microsoft.com/fwlink/?linkid=870924
Comment:
    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text>
    </comment>
    <comment ref="A30" authorId="26" shapeId="0" xr:uid="{B55B07A7-B988-4D0D-8E85-600AC4E6C821}">
      <text>
        <t>[Threaded comment]
Your version of Excel allows you to read this threaded comment; however, any edits to it will get removed if the file is opened in a newer version of Excel. Learn more: https://go.microsoft.com/fwlink/?linkid=870924
Comment:
    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
      </text>
    </comment>
    <comment ref="A31" authorId="27" shapeId="0" xr:uid="{67FF8FB8-67E5-4E02-A767-02DAD1F99EA4}">
      <text>
        <t>[Threaded comment]
Your version of Excel allows you to read this threaded comment; however, any edits to it will get removed if the file is opened in a newer version of Excel. Learn more: https://go.microsoft.com/fwlink/?linkid=870924
Comment:
    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
      </text>
    </comment>
    <comment ref="A33" authorId="28" shapeId="0" xr:uid="{EBF5BDDB-61E5-4B93-A45F-7D05ED65266E}">
      <text>
        <t>[Threaded comment]
Your version of Excel allows you to read this threaded comment; however, any edits to it will get removed if the file is opened in a newer version of Excel. Learn more: https://go.microsoft.com/fwlink/?linkid=870924
Comment:
    Report the same unique identifier here as the one entered into field IVSS1.</t>
      </text>
    </comment>
    <comment ref="A34" authorId="29" shapeId="0" xr:uid="{57B26B77-77A4-4CA2-8305-3246071A8933}">
      <text>
        <t>[Threaded comment]
Your version of Excel allows you to read this threaded comment; however, any edits to it will get removed if the file is opened in a newer version of Excel. Learn more: https://go.microsoft.com/fwlink/?linkid=870924
Comment:
    The original unique test/event/trigger identifier. The reporting entity must not amend this unique identifier.</t>
      </text>
    </comment>
    <comment ref="A41" authorId="30" shapeId="0" xr:uid="{FB6D073E-60B5-4AF1-965D-0CD18509AB47}">
      <text>
        <t>[Threaded comment]
Your version of Excel allows you to read this threaded comment; however, any edits to it will get removed if the file is opened in a newer version of Excel. Learn more: https://go.microsoft.com/fwlink/?linkid=870924
Comment:
    If the original identifier in field IVSR2 cannot be maintained in this field enter the new identifier here. If there has been no change in the identifier, enter the same identifier as in IVSR2. The reporting entity must not amend this unique identifier.</t>
      </text>
    </comment>
    <comment ref="A48" authorId="31" shapeId="0" xr:uid="{31E0AC42-AD1C-4AC7-9942-7AC1BBEC33DA}">
      <text>
        <t>[Threaded comment]
Your version of Excel allows you to read this threaded comment; however, any edits to it will get removed if the file is opened in a newer version of Excel. Learn more: https://go.microsoft.com/fwlink/?linkid=870924
Comment:
    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
      </text>
    </comment>
    <comment ref="A55" authorId="32" shapeId="0" xr:uid="{3EF677FD-E3BB-4821-91C4-31D8ECF95441}">
      <text>
        <t>[Threaded comment]
Your version of Excel allows you to read this threaded comment; however, any edits to it will get removed if the file is opened in a newer version of Excel. Learn more: https://go.microsoft.com/fwlink/?linkid=870924
Comment:
    Is this status of the test/event/trigger set to 'Breach' (i.e. the test has not been met or the trigger conditions have been met) at the data cut-off date?</t>
      </text>
    </comment>
    <comment ref="A56" authorId="33" shapeId="0" xr:uid="{65FA9D2D-E2D4-46C9-8458-EC3A6F29E901}">
      <text>
        <t>[Threaded comment]
Your version of Excel allows you to read this threaded comment; however, any edits to it will get removed if the file is opened in a newer version of Excel. Learn more: https://go.microsoft.com/fwlink/?linkid=870924
Comment:
    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
      </text>
    </comment>
    <comment ref="A58" authorId="34" shapeId="0" xr:uid="{BD2C1541-60D7-4005-9308-F0AA000F797A}">
      <text>
        <t>[Threaded comment]
Your version of Excel allows you to read this threaded comment; however, any edits to it will get removed if the file is opened in a newer version of Excel. Learn more: https://go.microsoft.com/fwlink/?linkid=870924
Comment:
    Report the same unique identifier here as the one entered into field IVSS1.</t>
      </text>
    </comment>
    <comment ref="A59" authorId="35" shapeId="0" xr:uid="{08A18742-26B2-4B60-86A1-E7484B6B0F6D}">
      <text>
        <t>[Threaded comment]
Your version of Excel allows you to read this threaded comment; however, any edits to it will get removed if the file is opened in a newer version of Excel. Learn more: https://go.microsoft.com/fwlink/?linkid=870924
Comment:
    The original unique cashflow item identifier. The reporting entity must not amend this unique identifier.</t>
      </text>
    </comment>
    <comment ref="A60" authorId="36" shapeId="0" xr:uid="{63C94C6F-6B3A-4A0A-A282-FBFB4C3BD58C}">
      <text>
        <t>[Threaded comment]
Your version of Excel allows you to read this threaded comment; however, any edits to it will get removed if the file is opened in a newer version of Excel. Learn more: https://go.microsoft.com/fwlink/?linkid=870924
Comment:
    If the original identifier in field IVSF2 cannot be maintained in this field enter the new identifier here. If there has been no change in the identifier, enter the same identifier as in IVSF2. The reporting entity must not amend this unique identifier.</t>
      </text>
    </comment>
    <comment ref="A61" authorId="37" shapeId="0" xr:uid="{B01E993B-0EAA-4211-B8ED-9107C125D3A7}">
      <text>
        <t xml:space="preserve">[Threaded comment]
Your version of Excel allows you to read this threaded comment; however, any edits to it will get removed if the file is opened in a newer version of Excel. Learn more: https://go.microsoft.com/fwlink/?linkid=870924
Comment:
    List the cashflow item. This field is to be completed in the order of the applicable priority of receipts or payments as at the data cut-off date. That is, each source of cash inflows must be listed in turn, after which sources of cash outflows must be listed. </t>
      </text>
    </comment>
    <comment ref="A62" authorId="38" shapeId="0" xr:uid="{997E4FB8-7CE0-41C8-8590-F92DBF2C0A8F}">
      <text>
        <t>[Threaded comment]
Your version of Excel allows you to read this threaded comment; however, any edits to it will get removed if the file is opened in a newer version of Excel. Learn more: https://go.microsoft.com/fwlink/?linkid=870924
Comment:
    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text>
    </comment>
    <comment ref="A63" authorId="39" shapeId="0" xr:uid="{FC61BE5F-77B5-4340-B140-A1546FF0A810}">
      <text>
        <t>[Threaded comment]
Your version of Excel allows you to read this threaded comment; however, any edits to it will get removed if the file is opened in a newer version of Excel. Learn more: https://go.microsoft.com/fwlink/?linkid=870924
Comment:
    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
      </text>
    </comment>
  </commentList>
</comments>
</file>

<file path=xl/sharedStrings.xml><?xml version="1.0" encoding="utf-8"?>
<sst xmlns="http://schemas.openxmlformats.org/spreadsheetml/2006/main" count="22349" uniqueCount="562">
  <si>
    <r>
      <t xml:space="preserve">Urban Ubomi 2 (RF) Limited
</t>
    </r>
    <r>
      <rPr>
        <sz val="10"/>
        <color theme="1"/>
        <rFont val="Aptos Narrow"/>
        <family val="2"/>
        <scheme val="minor"/>
      </rPr>
      <t>registration number 2024/072898/06</t>
    </r>
  </si>
  <si>
    <t>Administration Report</t>
  </si>
  <si>
    <t>Administration Report Date</t>
  </si>
  <si>
    <t>Based on information as at current Determination Date ("DD")</t>
  </si>
  <si>
    <t>Last Collection Period ("CP")</t>
  </si>
  <si>
    <t>From previous DD</t>
  </si>
  <si>
    <t>To current DD</t>
  </si>
  <si>
    <t>Number of days in CP</t>
  </si>
  <si>
    <t>Interest Payment Date ("IPD")</t>
  </si>
  <si>
    <t>Last Interest Period ("IP")</t>
  </si>
  <si>
    <t>From previous IPD</t>
  </si>
  <si>
    <t>To current IPD</t>
  </si>
  <si>
    <t>Number of days in IP</t>
  </si>
  <si>
    <t>Total Outstanding Principal Amount at Issue Date</t>
  </si>
  <si>
    <t>Total Outstanding Principal Amount at Current DD</t>
  </si>
  <si>
    <t>Total Outstanding Principal Amount following current IPD</t>
  </si>
  <si>
    <t>Administrator</t>
  </si>
  <si>
    <t>Note Breakdown</t>
  </si>
  <si>
    <t xml:space="preserve">Class </t>
  </si>
  <si>
    <t>Class A1</t>
  </si>
  <si>
    <t>Class A4</t>
  </si>
  <si>
    <t>Class A2</t>
  </si>
  <si>
    <t>Class A5</t>
  </si>
  <si>
    <t>Class B</t>
  </si>
  <si>
    <t>Class C</t>
  </si>
  <si>
    <t>Class D</t>
  </si>
  <si>
    <t>ISIN Code</t>
  </si>
  <si>
    <t>ZAG000208737</t>
  </si>
  <si>
    <t>ZAG000211814</t>
  </si>
  <si>
    <t>ZAG000208778</t>
  </si>
  <si>
    <t>ZAG000211822</t>
  </si>
  <si>
    <t>ZAG000208752</t>
  </si>
  <si>
    <t>ZAG000211830</t>
  </si>
  <si>
    <t>ZAG000208760</t>
  </si>
  <si>
    <t>ZAG000211848</t>
  </si>
  <si>
    <t>ZAG000208745</t>
  </si>
  <si>
    <t>ZAG000211855</t>
  </si>
  <si>
    <t>JSE Listing Code</t>
  </si>
  <si>
    <t>UU2A01</t>
  </si>
  <si>
    <t>UU2A04</t>
  </si>
  <si>
    <t>UU2A02</t>
  </si>
  <si>
    <t>UU2A05</t>
  </si>
  <si>
    <t>UU2B01</t>
  </si>
  <si>
    <t>UU2B02</t>
  </si>
  <si>
    <t>UU2C01</t>
  </si>
  <si>
    <t>UU2C02</t>
  </si>
  <si>
    <t>UU2D01</t>
  </si>
  <si>
    <t>UU2D02</t>
  </si>
  <si>
    <t>Rate type</t>
  </si>
  <si>
    <t>Floating</t>
  </si>
  <si>
    <t xml:space="preserve">Margin for Interest Rate </t>
  </si>
  <si>
    <t>Margin for Coupon Step-Up Rate</t>
  </si>
  <si>
    <t>Reference Rate for last IP</t>
  </si>
  <si>
    <t>N/A</t>
  </si>
  <si>
    <t>Interest Rate for last IP</t>
  </si>
  <si>
    <t>Outstanding Principal Amount at Issue Date</t>
  </si>
  <si>
    <t>% of Notes at Issue Date</t>
  </si>
  <si>
    <t>% of Assets at Issue Date</t>
  </si>
  <si>
    <t>Subordination as % of Assets at Issue Date</t>
  </si>
  <si>
    <t>Total CE as % of Assets at Issue Date</t>
  </si>
  <si>
    <t>Outstanding Principal Amount at current DD</t>
  </si>
  <si>
    <t>Interest Due on current IPD</t>
  </si>
  <si>
    <t>Interest Paid on current IPD</t>
  </si>
  <si>
    <t xml:space="preserve">Interest shortfall </t>
  </si>
  <si>
    <t>Redemption Amount</t>
  </si>
  <si>
    <t>Outstanding Principal Amount following current IPD</t>
  </si>
  <si>
    <t>% of Notes following current IPD</t>
  </si>
  <si>
    <t>% of Assets following current IPD</t>
  </si>
  <si>
    <t>Subordination as % of Assets following current IPD</t>
  </si>
  <si>
    <t>Total CE as % of Assets following current IPD</t>
  </si>
  <si>
    <t>Final Redemption Date</t>
  </si>
  <si>
    <t>Scheduled Maturity Date / Coupon Step-Up Date</t>
  </si>
  <si>
    <t>Reference Rate for next IP</t>
  </si>
  <si>
    <t>Interest Rate for next IP</t>
  </si>
  <si>
    <t>Rating on Issue Date</t>
  </si>
  <si>
    <t>AAA(za)(sf)</t>
  </si>
  <si>
    <t>AA+(za)(sf)</t>
  </si>
  <si>
    <t>A(za)(sf)</t>
  </si>
  <si>
    <t>BBB-(za)(sf)</t>
  </si>
  <si>
    <t>N/R</t>
  </si>
  <si>
    <t>Rating on IPD</t>
  </si>
  <si>
    <t>Transaction Account Movement over last Collection Period</t>
  </si>
  <si>
    <t>Opening balances</t>
  </si>
  <si>
    <t>Transaction Account opening balance on last DD</t>
  </si>
  <si>
    <t>Total payments out of Transaction Account on last IPD</t>
  </si>
  <si>
    <t>Residual of Transaction Account opening balance from last DD following payments out on last IPD</t>
  </si>
  <si>
    <t>Retained surplus from PoP</t>
  </si>
  <si>
    <t>Capital Reserve</t>
  </si>
  <si>
    <t>Arrears Reserve</t>
  </si>
  <si>
    <t>Incoming cash flows</t>
  </si>
  <si>
    <t>Total issuance proceeds during CP</t>
  </si>
  <si>
    <t>from Notes</t>
  </si>
  <si>
    <t>from Subordinated Loan</t>
  </si>
  <si>
    <t>Total interest receipts on Transaction Account and Permitted Investments during CP</t>
  </si>
  <si>
    <t>Interest received during CP on balance in Transaction Account</t>
  </si>
  <si>
    <t>Interest received during CP from Permitted Investments</t>
  </si>
  <si>
    <t>Total collection receipts during CP from Participating Assets</t>
  </si>
  <si>
    <t>Repayments</t>
  </si>
  <si>
    <t>Prepayments</t>
  </si>
  <si>
    <t>Interest receipts</t>
  </si>
  <si>
    <t>Fees and costs</t>
  </si>
  <si>
    <t xml:space="preserve">Enforcement and recovery proceeds </t>
  </si>
  <si>
    <t>principal portion</t>
  </si>
  <si>
    <t>Interest portion</t>
  </si>
  <si>
    <t>Insurance Proceeds</t>
  </si>
  <si>
    <t xml:space="preserve">Sale of Participating Asset proceeds </t>
  </si>
  <si>
    <t>Ordinary Disposals</t>
  </si>
  <si>
    <t>Substitution Disposals</t>
  </si>
  <si>
    <t>Net settlements on Derivatives and Derivative Termination Amounts</t>
  </si>
  <si>
    <t>Other receipts into Transaction Account during CP</t>
  </si>
  <si>
    <t>Outgoing cash flows</t>
  </si>
  <si>
    <t>Payment of Excluded Items during CP</t>
  </si>
  <si>
    <t>Monies belonging to 3rd parties</t>
  </si>
  <si>
    <t>Reconciliation amounts under Sale Agreement(s)</t>
  </si>
  <si>
    <t>Purchase Price under Sale Agreement(s)</t>
  </si>
  <si>
    <t>from proceeds of issue of Notes and Subordinated Loan (incl. Pre-Funding Amount)</t>
  </si>
  <si>
    <t>from proceeds of Substitution disposal</t>
  </si>
  <si>
    <t>from Capital Reserve</t>
  </si>
  <si>
    <t>Advances to Borrowers under Sale Agreement</t>
  </si>
  <si>
    <t>Repayments to Liquidity Facility on Latest Coupon Step-Up Date</t>
  </si>
  <si>
    <t>Reversal of double payment of instalments</t>
  </si>
  <si>
    <t>Refinancing Note proceeds paid to Refinanced Notes</t>
  </si>
  <si>
    <t>Closing balances</t>
  </si>
  <si>
    <t>Transaction Acount closing balance on current DD for Availability Priorty of Payments</t>
  </si>
  <si>
    <t>Retained surplus from PoP from previous PD</t>
  </si>
  <si>
    <t>Net receipts during CP</t>
  </si>
  <si>
    <t>Potential Redemption Amount ("PRA")</t>
  </si>
  <si>
    <t>PRA on current DD</t>
  </si>
  <si>
    <t>Principal Collections during CP</t>
  </si>
  <si>
    <t xml:space="preserve">(plus) 50% of balance(s) of new NPLs in preceding Collection Period </t>
  </si>
  <si>
    <r>
      <t xml:space="preserve">(plus) Principal Deficiency amount from </t>
    </r>
    <r>
      <rPr>
        <u/>
        <sz val="11"/>
        <color theme="1"/>
        <rFont val="Calibri (Body)"/>
      </rPr>
      <t>previous</t>
    </r>
    <r>
      <rPr>
        <sz val="11"/>
        <color theme="1"/>
        <rFont val="Aptos Narrow"/>
        <family val="2"/>
        <scheme val="minor"/>
      </rPr>
      <t xml:space="preserve"> DD</t>
    </r>
  </si>
  <si>
    <t>(less) Repayments and Prepayments used for Redraws, Re-Advances and Further Advances during CP</t>
  </si>
  <si>
    <t>(plus) Advances under the Liquidity Facility during CP</t>
  </si>
  <si>
    <t>(plus) Capital Reserve excess</t>
  </si>
  <si>
    <t>Principal Deficiency Ledger</t>
  </si>
  <si>
    <t>PRA at current DD</t>
  </si>
  <si>
    <t>Cash available in Availability Period Priority of Payment after item 11 on current DD</t>
  </si>
  <si>
    <t>Principal Deficiency on current IPD</t>
  </si>
  <si>
    <t>Interest Deferral Event</t>
  </si>
  <si>
    <t>Prior PD Amount</t>
  </si>
  <si>
    <t>Threshold</t>
  </si>
  <si>
    <t>Prior Deferral (Y/N)</t>
  </si>
  <si>
    <t>Deferral (Y/N)</t>
  </si>
  <si>
    <t xml:space="preserve">Class B Interest deferral Event </t>
  </si>
  <si>
    <t>N</t>
  </si>
  <si>
    <t>Class C Interest Deferral Event</t>
  </si>
  <si>
    <t>Principal Lock-Outs</t>
  </si>
  <si>
    <t>Prior to Latest Coupon Step-Up Date (Y/N)</t>
  </si>
  <si>
    <t>Y</t>
  </si>
  <si>
    <t>Outstanding Principal Amount Class A1 and Class A4 greater than Class A Redemption Amount (Y/N)</t>
  </si>
  <si>
    <t>Event of Default (Y/N)</t>
  </si>
  <si>
    <t>Class A Principal Lock-Out for Class A3 on IPD (Y/N)</t>
  </si>
  <si>
    <t>Class A Notes Outstanding (Y/N) and</t>
  </si>
  <si>
    <t>Interest Payment Date prior to Latest Coupon Step-Up Date; or</t>
  </si>
  <si>
    <t>Is Class B and Class C ratio &lt; 2x ratio as at latest Issue Date (Y/N); or</t>
  </si>
  <si>
    <t xml:space="preserve">Outstand Principal Amount of all Notes less than 10% (Y/N); or </t>
  </si>
  <si>
    <t>Principal Deficiency on immediately preceding IPD (Y/N)</t>
  </si>
  <si>
    <t>Non-Performing Assets exceeds 10% of Participating Assets (Y/N);</t>
  </si>
  <si>
    <t xml:space="preserve">Outstanding Principal Amount of Class B and Class C less than 2 times of single Borrower (Y/N) </t>
  </si>
  <si>
    <t>Arrears Reserve not funded to Arrears Reserve Required Amount on immediately preceding IPD (Y/N)</t>
  </si>
  <si>
    <t>Class B Principal Lock-Out on IPD (Y/N)</t>
  </si>
  <si>
    <t>Class B Notes Outstanding (Y/N)</t>
  </si>
  <si>
    <t>Class C Principal Lock-Out on IPD (Y/N)</t>
  </si>
  <si>
    <t xml:space="preserve">Pre-Enforcement Priority of Payments </t>
  </si>
  <si>
    <t>PoP Item</t>
  </si>
  <si>
    <t xml:space="preserve">Amount Due / Provided </t>
  </si>
  <si>
    <t>Cash Available 
(incl. Liquidity Facility if applicable)</t>
  </si>
  <si>
    <t>Amount Paid / Provided for</t>
  </si>
  <si>
    <t>1.1 Tax</t>
  </si>
  <si>
    <t>1.2 pari passu and pro rata</t>
  </si>
  <si>
    <t>1.2.1 Security SPV</t>
  </si>
  <si>
    <t>1.2.2 Owner Trustee</t>
  </si>
  <si>
    <t>1.3 pari passu and pro rata</t>
  </si>
  <si>
    <t xml:space="preserve">1.3.1 Account Bank </t>
  </si>
  <si>
    <t>1.3.2 third parties</t>
  </si>
  <si>
    <t>1.4 pari passu and pro rata</t>
  </si>
  <si>
    <t>1.4.1 Senior Servicing Fee</t>
  </si>
  <si>
    <t xml:space="preserve">1.4.2 Back-Up Servicing Fee </t>
  </si>
  <si>
    <t xml:space="preserve">1.4.3 Administrator Fee </t>
  </si>
  <si>
    <t xml:space="preserve">1.5 Derivative Termination Amounts </t>
  </si>
  <si>
    <t>1.6 Liquidity Facility (not applicable)</t>
  </si>
  <si>
    <t>1.7 pari passu and pro rata (other than principal)</t>
  </si>
  <si>
    <t>6.1. Class A1 &amp; A4</t>
  </si>
  <si>
    <t>6.2. Class A2 &amp; A5</t>
  </si>
  <si>
    <t>6.3. Class A3</t>
  </si>
  <si>
    <t>1.8 Class B (other than principal) if no Class B IDE</t>
  </si>
  <si>
    <t>1.9 Class C (other than principal) if no Class C IDE</t>
  </si>
  <si>
    <t>1.10 Class D (other than principal) if no Class D IDE</t>
  </si>
  <si>
    <t>1.11 Liquidity Facility principal (not applicable)</t>
  </si>
  <si>
    <t xml:space="preserve">1.12 Redraws and Re-Advances </t>
  </si>
  <si>
    <t xml:space="preserve">1.13 Further Advances and Additional Assets </t>
  </si>
  <si>
    <t xml:space="preserve">1.14 Capital Reserve </t>
  </si>
  <si>
    <t xml:space="preserve">1.15 Redemption of Notes if Class A outstanding </t>
  </si>
  <si>
    <t xml:space="preserve">Class A Redemption Amount </t>
  </si>
  <si>
    <t>Class A3</t>
  </si>
  <si>
    <t>Class B Redemption Amount</t>
  </si>
  <si>
    <t>Class C Redemption Amount</t>
  </si>
  <si>
    <t>1.16 Arrears Reserve top up if Class A Outstanding</t>
  </si>
  <si>
    <t>1.17 Class B (other than principal) if Class B IDE</t>
  </si>
  <si>
    <t>1.18 Redemption of Notes if no Class A but Class B outstanding</t>
  </si>
  <si>
    <t>1.19 Arrears Reserve top up if no Class A Outstanding</t>
  </si>
  <si>
    <t>1.20 Class C (other than principal) if Class C IDE</t>
  </si>
  <si>
    <t>1.21 Redemption of Notes if no Class B but Class C outstanding</t>
  </si>
  <si>
    <t xml:space="preserve">1.22 Derivative Termination Amounts </t>
  </si>
  <si>
    <t>1.23 Class D (other than principal) if Class D IDE</t>
  </si>
  <si>
    <t>1.24 Redemption of Notes if no Class C but Class C outstanding</t>
  </si>
  <si>
    <t>Class D Redemption Amount</t>
  </si>
  <si>
    <t>1.25 Subordinated Servicer Fee</t>
  </si>
  <si>
    <t>1.26 Redemption of the Notes if after Latest Coupon Step-Up Date</t>
  </si>
  <si>
    <t>1.27 Subordinated Derivative net settlements and Derivative Termination Amounts</t>
  </si>
  <si>
    <t xml:space="preserve">1.28 Subordinated Loan </t>
  </si>
  <si>
    <t xml:space="preserve">Interest </t>
  </si>
  <si>
    <t xml:space="preserve">Principal </t>
  </si>
  <si>
    <t>1.29 Dividend to Preference Shareholders</t>
  </si>
  <si>
    <t>1.30 Invest surplus or pay to ordinary shareholder</t>
  </si>
  <si>
    <t>Totals</t>
  </si>
  <si>
    <t>Arrears Reserve Ledger</t>
  </si>
  <si>
    <t>Arrears Reserve Required Amount on previous IPD</t>
  </si>
  <si>
    <t>Arrears Reserve on previous IPD</t>
  </si>
  <si>
    <t>Arrears Reserve Required Amount on current IPD</t>
  </si>
  <si>
    <t>Amount released from Arrears Reserve on current IPD</t>
  </si>
  <si>
    <t>Amount added to Arrears Reserve on current IPD</t>
  </si>
  <si>
    <t>Arrears Reserve on current IPD</t>
  </si>
  <si>
    <t>Capital Reserve Ledger</t>
  </si>
  <si>
    <t>Capital Reserve balance on last IPD</t>
  </si>
  <si>
    <t>Payments into Capital Reserve during CP</t>
  </si>
  <si>
    <t>Payments out of Capital Reserve during CP</t>
  </si>
  <si>
    <t>Capital Reserve balance on current DD</t>
  </si>
  <si>
    <t>Payments out of Capital Reserve on IPD</t>
  </si>
  <si>
    <t>Payments into Capital Reserve on IPD</t>
  </si>
  <si>
    <t>Capital Reserve balance on current IPD</t>
  </si>
  <si>
    <t>Subordinated Loan</t>
  </si>
  <si>
    <t>Margin</t>
  </si>
  <si>
    <t>Date</t>
  </si>
  <si>
    <t>Base Rate</t>
  </si>
  <si>
    <t>Loan</t>
  </si>
  <si>
    <t>aggregate Subordinated Loan</t>
  </si>
  <si>
    <t>Subordinated Loan as at last IPD after PoP</t>
  </si>
  <si>
    <t>Inter-Period Reset Rate</t>
  </si>
  <si>
    <t>Subordinated Loans advanced during IP</t>
  </si>
  <si>
    <t>Loan 1</t>
  </si>
  <si>
    <t>Loan 2</t>
  </si>
  <si>
    <t>Loan 3</t>
  </si>
  <si>
    <t>Subordinated Loan outstanding on IPD</t>
  </si>
  <si>
    <t xml:space="preserve">Interest due on IPD for the IP </t>
  </si>
  <si>
    <t xml:space="preserve">Unpaid Interest from previous IPDs </t>
  </si>
  <si>
    <t>Interest paid on IPD</t>
  </si>
  <si>
    <t>Interest shortfall on IPD</t>
  </si>
  <si>
    <t>Accrued Interest</t>
  </si>
  <si>
    <t>Subordinated Loan repayment on IPD</t>
  </si>
  <si>
    <t>Subordinate Loan outstanding and unpaid interest on current PD</t>
  </si>
  <si>
    <t>Servicer Report</t>
  </si>
  <si>
    <t xml:space="preserve">Servicer Report Date: </t>
  </si>
  <si>
    <t>Based on information as at current Determination Date ("DD"):</t>
  </si>
  <si>
    <t>From previous DD:</t>
  </si>
  <si>
    <t>To current DD:</t>
  </si>
  <si>
    <t>Number of days in CP:</t>
  </si>
  <si>
    <t>Availability Period</t>
  </si>
  <si>
    <t>Start date:</t>
  </si>
  <si>
    <t>Projected end date:</t>
  </si>
  <si>
    <t>Final Maturity Date:</t>
  </si>
  <si>
    <t>Base Rate:</t>
  </si>
  <si>
    <t>Reset Date</t>
  </si>
  <si>
    <t>Last date:</t>
  </si>
  <si>
    <t>Next date:</t>
  </si>
  <si>
    <t>Servicer:</t>
  </si>
  <si>
    <t>TUHF Service Pty Ltd</t>
  </si>
  <si>
    <t>Back-Up Servicer:</t>
  </si>
  <si>
    <t>Mettle Credit Services Proprietary Limited</t>
  </si>
  <si>
    <t>Participating Assets - movements in CP</t>
  </si>
  <si>
    <t>Opening balances as at previous DD</t>
  </si>
  <si>
    <t>Participating Assets as at previous DD:</t>
  </si>
  <si>
    <t>New Participating Assets during CP</t>
  </si>
  <si>
    <t>Acquisitions of Loan Agreements during CP:</t>
  </si>
  <si>
    <t>Ordinary Acquisitions</t>
  </si>
  <si>
    <t>Substitution Acquisitions</t>
  </si>
  <si>
    <t>Further Advances in respect of existing Loan Agreements during CP:</t>
  </si>
  <si>
    <t>Cash Advances</t>
  </si>
  <si>
    <t>Capitalised costs</t>
  </si>
  <si>
    <t xml:space="preserve"> </t>
  </si>
  <si>
    <t>Scheduled Instalments due during current CP:</t>
  </si>
  <si>
    <t>Instalments due - Repayments:</t>
  </si>
  <si>
    <t>Instalments due - Interest:</t>
  </si>
  <si>
    <t>Instalments due - Fees and Costs:</t>
  </si>
  <si>
    <t>Cash flow receipts during current CP</t>
  </si>
  <si>
    <t>Instalment receipts during current CP:</t>
  </si>
  <si>
    <t>Instalments - Repayments:</t>
  </si>
  <si>
    <t>Instalments - Interest:</t>
  </si>
  <si>
    <t>Instalments - Fees and Costs:</t>
  </si>
  <si>
    <t>Prepayments:</t>
  </si>
  <si>
    <t>Insurance Proceeds:</t>
  </si>
  <si>
    <t>Enforcement proceeds:</t>
  </si>
  <si>
    <t>Recoveries and disposal proceeds:</t>
  </si>
  <si>
    <t>Closing balances as at current DD</t>
  </si>
  <si>
    <t>Participating Assets as at current DD:</t>
  </si>
  <si>
    <t>Participating Assets - ageing analysis</t>
  </si>
  <si>
    <t>on previous DD</t>
  </si>
  <si>
    <t>on current DD</t>
  </si>
  <si>
    <t>Current and Advanced - 0 days in arrears:</t>
  </si>
  <si>
    <t>Early arrears:</t>
  </si>
  <si>
    <t>&gt; 0 &amp; &lt; 30 days in arrears:</t>
  </si>
  <si>
    <t>≥ 30 &amp; &lt; 60 days in arrears:</t>
  </si>
  <si>
    <t>≥ 60 &amp; &lt; 90 days in arrears:</t>
  </si>
  <si>
    <t>Non-Performing Assets:</t>
  </si>
  <si>
    <t>≥ 90 &amp; &lt; 120 days in arrears:</t>
  </si>
  <si>
    <t>≥ 120 &amp; &lt; 180 days in arrears:</t>
  </si>
  <si>
    <t>≥ 180 days in arrears:</t>
  </si>
  <si>
    <t>Other</t>
  </si>
  <si>
    <t>Total Participating Assets:</t>
  </si>
  <si>
    <t>Portfolio Covenants</t>
  </si>
  <si>
    <t>As at last DD</t>
  </si>
  <si>
    <t>As at current DD</t>
  </si>
  <si>
    <t>Weighted Average current LTV Ratio</t>
  </si>
  <si>
    <t>&lt; 65%</t>
  </si>
  <si>
    <t>Proportion with current LTV Ratio greater than 70%</t>
  </si>
  <si>
    <t>&lt; 30%</t>
  </si>
  <si>
    <t>Weighted average number of months from commencement</t>
  </si>
  <si>
    <t>&gt; 12 months</t>
  </si>
  <si>
    <t>Weighted Average Margin Covenant:</t>
  </si>
  <si>
    <t>&gt; 300 bps</t>
  </si>
  <si>
    <t>Concentration to top 3 Borrowers:</t>
  </si>
  <si>
    <t>Concentration to top 4 Borrowers:</t>
  </si>
  <si>
    <t>Concentration to top 5 Borrowers:</t>
  </si>
  <si>
    <t>Concentration to top 6 Borrowers:</t>
  </si>
  <si>
    <t>Concentration to top 7 Borrowers:</t>
  </si>
  <si>
    <t>Portfolio Stratifications</t>
  </si>
  <si>
    <t xml:space="preserve">Province </t>
  </si>
  <si>
    <t>Loan Balance</t>
  </si>
  <si>
    <t>Loan Balance %</t>
  </si>
  <si>
    <t>Count</t>
  </si>
  <si>
    <t>Count %</t>
  </si>
  <si>
    <t>Gauteng</t>
  </si>
  <si>
    <t>KwaZulu Natal</t>
  </si>
  <si>
    <t>Western Cape</t>
  </si>
  <si>
    <t>Free State</t>
  </si>
  <si>
    <t>Eastern Cape</t>
  </si>
  <si>
    <t xml:space="preserve">Total </t>
  </si>
  <si>
    <t>Current LTV Ratio</t>
  </si>
  <si>
    <t>0 - 25%</t>
  </si>
  <si>
    <t>25 - 50%</t>
  </si>
  <si>
    <t>50 - 60%</t>
  </si>
  <si>
    <t>60 - 70%</t>
  </si>
  <si>
    <t>70 - 81%</t>
  </si>
  <si>
    <t>Loan Commencement Date</t>
  </si>
  <si>
    <t>Current Participating Asset Margin Over JIBAR</t>
  </si>
  <si>
    <t>0 - 6%</t>
  </si>
  <si>
    <t>6 - 7%</t>
  </si>
  <si>
    <t>7 - 8%</t>
  </si>
  <si>
    <t>8 - 9%</t>
  </si>
  <si>
    <t>9 - 10%</t>
  </si>
  <si>
    <t>10 - 11%</t>
  </si>
  <si>
    <t>Underlying exposures information section</t>
  </si>
  <si>
    <t>Collateral-level information section</t>
  </si>
  <si>
    <t>Unique Identifier (RREL1)</t>
  </si>
  <si>
    <t>Original Underlying Exposure Identifier (RREL2)</t>
  </si>
  <si>
    <t>New Underlying Exposure Identifier (RREL3)</t>
  </si>
  <si>
    <t>Original Obligor Identifier (RREL4)</t>
  </si>
  <si>
    <t>New Obligor Identifier (RREL5)</t>
  </si>
  <si>
    <t>Data Cut-Off Date (RREL6)</t>
  </si>
  <si>
    <t>Resident (RREL10)</t>
  </si>
  <si>
    <t>Geographic Region - Obligor (RREL11)</t>
  </si>
  <si>
    <t>Geographic Region Classification (RREL12)</t>
  </si>
  <si>
    <t>Employment Status (RREL13)</t>
  </si>
  <si>
    <t>Customer Type (RREL15)</t>
  </si>
  <si>
    <t>Primary Income (RREL16)</t>
  </si>
  <si>
    <t>Primary Income Type (RREL17)</t>
  </si>
  <si>
    <t>Primary Income Currency (RREL18)</t>
  </si>
  <si>
    <t>Primary Income Verification (RREL19)</t>
  </si>
  <si>
    <t>Origination Date (RREL23)</t>
  </si>
  <si>
    <t>Purpose (RREL27)</t>
  </si>
  <si>
    <t>Currency Denomination (RREL28)</t>
  </si>
  <si>
    <t>Amortization Type (RREL35)</t>
  </si>
  <si>
    <t>Number Of Payments Before Securitisation (RREL58)</t>
  </si>
  <si>
    <t>Arrears Balance (RREL67)</t>
  </si>
  <si>
    <t>Number of Days in Arrears (RREL68)</t>
  </si>
  <si>
    <t>Account Status (RREL69)</t>
  </si>
  <si>
    <t>Originator Name (RREL82)</t>
  </si>
  <si>
    <t>Originator Legal Entity Identifier (RREL83)</t>
  </si>
  <si>
    <t>Originator Establishment Country (RREL84)</t>
  </si>
  <si>
    <t>Unique Identifier (RREC1)</t>
  </si>
  <si>
    <t>Underlying Exposure Identifier (RREC2)</t>
  </si>
  <si>
    <t>Original Collateral Identifier (RREC3)</t>
  </si>
  <si>
    <t>New Collateral Identifier (RREC4)</t>
  </si>
  <si>
    <t>Collateral Type (RREC5)</t>
  </si>
  <si>
    <t>Current Valuation Method (RREC14)</t>
  </si>
  <si>
    <t>Original Valuation Amount (RREC17)</t>
  </si>
  <si>
    <t>Original Valuation Method (RREC18)</t>
  </si>
  <si>
    <t>Original Valuation Date (RREC19)</t>
  </si>
  <si>
    <t>Guarantors Type (RREC23)</t>
  </si>
  <si>
    <t>Pool Addition Date (RREL7)</t>
  </si>
  <si>
    <t>Date Of Repurchase (RREL8)</t>
  </si>
  <si>
    <t>Redemption Date (RREL9)</t>
  </si>
  <si>
    <t>Credit Impaired Obligor (RREL14)</t>
  </si>
  <si>
    <t>Secondary Income (RREL20)</t>
  </si>
  <si>
    <t>Secondary Income Verification (RREL21)</t>
  </si>
  <si>
    <t>Special Scheme (RREL22)</t>
  </si>
  <si>
    <t>Maturity Date (RREL24)</t>
  </si>
  <si>
    <t>Original Term (RREL25)</t>
  </si>
  <si>
    <t>Origination Channel (RREL26)</t>
  </si>
  <si>
    <t>Original Principal Balance (RREL29)</t>
  </si>
  <si>
    <t>Current Principal Balance (RREL30)</t>
  </si>
  <si>
    <t>Prior Principal Balances (RREL31)</t>
  </si>
  <si>
    <t>Pari Passu Underlying Exposures (RREL32)</t>
  </si>
  <si>
    <t>Total Credit Limit (RREL33)</t>
  </si>
  <si>
    <t>Purchase Price (RREL34)</t>
  </si>
  <si>
    <t>Principal Grace Period End Date (RREL36)</t>
  </si>
  <si>
    <t>Scheduled Principal Payment Frequency (RREL37)</t>
  </si>
  <si>
    <t>Scheduled Interest Payment Frequency (RREL38)</t>
  </si>
  <si>
    <t>Payment Due (RREL39)</t>
  </si>
  <si>
    <t>Debt To Income Ratio (RREL40)</t>
  </si>
  <si>
    <t>Balloon Amount (RREL41)</t>
  </si>
  <si>
    <t>Interest Rate Type (RREL42)</t>
  </si>
  <si>
    <t>Current Interest Rate (RREL43)</t>
  </si>
  <si>
    <t>Current Interest Rate Index (RREL44)</t>
  </si>
  <si>
    <t>Current Interest Rate Index Tenor (RREL45)</t>
  </si>
  <si>
    <t>Current Interest Rate Margin (RREL46)</t>
  </si>
  <si>
    <t>Interest Rate Reset Interval (RREL47)</t>
  </si>
  <si>
    <t>Interest Rate Cap (RREL48)</t>
  </si>
  <si>
    <t>Interest Rate Floor (RREL49)</t>
  </si>
  <si>
    <t>Revision Margin 1 (RREL50)</t>
  </si>
  <si>
    <t>Interest Revision Date 1 (RREL51)</t>
  </si>
  <si>
    <t>Revision Margin 2 (RREL52)</t>
  </si>
  <si>
    <t>Interest Revision Date 2 (RREL53)</t>
  </si>
  <si>
    <t>Revision Margin 3 (RREL54)</t>
  </si>
  <si>
    <t>Interest Revision Date 3 (RREL55)</t>
  </si>
  <si>
    <t>Revised Interest Rate Index (RREL56)</t>
  </si>
  <si>
    <t>Revised Interest Rate Index Tenor (RREL57)</t>
  </si>
  <si>
    <t>Percentage Of Prepayments Allowed Per Year (RREL59)</t>
  </si>
  <si>
    <t>Prepayment Lock-Out End Date (RREL60)</t>
  </si>
  <si>
    <t>Prepayment Fee (RREL61)</t>
  </si>
  <si>
    <t>Prepayment Fee End Date (RREL62)</t>
  </si>
  <si>
    <t>Prepayment Date (RREL63)</t>
  </si>
  <si>
    <t>Cumulative Prepayments (RREL64)</t>
  </si>
  <si>
    <t>Date Of Restructuring (RREL65)</t>
  </si>
  <si>
    <t>Date Last In Arrears (RREL66)</t>
  </si>
  <si>
    <t>Reason for Default or Foreclosure (RREL70)</t>
  </si>
  <si>
    <t>Default Amount (RREL71)</t>
  </si>
  <si>
    <t>Default Date (RREL72)</t>
  </si>
  <si>
    <t>Allocated Losses (RREL73)</t>
  </si>
  <si>
    <t>Cumulative Recoveries (RREL74)</t>
  </si>
  <si>
    <t>Litigation (RREL75)</t>
  </si>
  <si>
    <t>Recourse (RREL76)</t>
  </si>
  <si>
    <t>Deposit Amount (RREL77)</t>
  </si>
  <si>
    <t>Insurance Or Investment Provider (RREL78)</t>
  </si>
  <si>
    <t>Original Lender Name (RREL79)</t>
  </si>
  <si>
    <t>Original Lender Legal Entity Identifier (RREL80)</t>
  </si>
  <si>
    <t>Original Lender Establishment Country (RREL81)</t>
  </si>
  <si>
    <t>Geographic Region - Collateral (RREC6)</t>
  </si>
  <si>
    <t>Occupancy Type (RREC7)</t>
  </si>
  <si>
    <t>Lien (RREC8)</t>
  </si>
  <si>
    <t>Property Type (RREC9)</t>
  </si>
  <si>
    <t>Energy Performance Certificate Value (RREC10)</t>
  </si>
  <si>
    <t>Energy Performance Certificate Provider Name (RREC11)</t>
  </si>
  <si>
    <t>Current Loan-To-Value (RREC12)</t>
  </si>
  <si>
    <t>Current Valuation Amount (RREC13)</t>
  </si>
  <si>
    <t>Current Valuation Date (RREC15)</t>
  </si>
  <si>
    <t>Original Loan-To-Value (RREC16)</t>
  </si>
  <si>
    <t>Date Of Sale (RREC20)</t>
  </si>
  <si>
    <t>Sale Price (RREC21)</t>
  </si>
  <si>
    <t>Collateral Currency (RREC22)</t>
  </si>
  <si>
    <t>Urban Ubomi2 (RF) Pty Ltd</t>
  </si>
  <si>
    <t>NOEM</t>
  </si>
  <si>
    <t>ENEO</t>
  </si>
  <si>
    <t>GRAN</t>
  </si>
  <si>
    <t>ZAR</t>
  </si>
  <si>
    <t>VRFD &amp; SCEG</t>
  </si>
  <si>
    <t>FRXX</t>
  </si>
  <si>
    <t>PERF</t>
  </si>
  <si>
    <t>TUHF Ltd</t>
  </si>
  <si>
    <t>ZA</t>
  </si>
  <si>
    <t>FIEI</t>
  </si>
  <si>
    <t>NGUA</t>
  </si>
  <si>
    <t>ND5</t>
  </si>
  <si>
    <t>Securitisation Information Section</t>
  </si>
  <si>
    <t>Unique Identifier (IVSS1)</t>
  </si>
  <si>
    <t>Data Cut-Off Date (IVSS2)</t>
  </si>
  <si>
    <t>Securitisation Name (IVSS3)</t>
  </si>
  <si>
    <t>Reporting Entity Name (IVSS4)</t>
  </si>
  <si>
    <t>Reporting Entity Contact Person (IVSS5)</t>
  </si>
  <si>
    <t>Tebogo Moseamedi</t>
  </si>
  <si>
    <t>Reporting Entity Contact Telephone (IVSS6)</t>
  </si>
  <si>
    <t>086 000 8843</t>
  </si>
  <si>
    <t>Reporting Entity Contact Emails (IVSS7)</t>
  </si>
  <si>
    <t>tebogo@tuhf.co.za</t>
  </si>
  <si>
    <t>Risk Retention Method (IVSS8)</t>
  </si>
  <si>
    <t>FLTR</t>
  </si>
  <si>
    <t>Risk Retention Holder (IVSS9)</t>
  </si>
  <si>
    <t>SPON</t>
  </si>
  <si>
    <t>Underlying Exposure Type (IVSS10)</t>
  </si>
  <si>
    <t>CMRT</t>
  </si>
  <si>
    <t>Risk Transfer Method (IVSS11)</t>
  </si>
  <si>
    <t>True Sale</t>
  </si>
  <si>
    <t>Trigger Measurements/Ratios (IVSS12)</t>
  </si>
  <si>
    <t>Securitisation Excess Spread (IVSS19)</t>
  </si>
  <si>
    <t>Excess Spread Trapping Mechanism (IVSS20)</t>
  </si>
  <si>
    <t>Current Overcollateralisation (IVSS21)</t>
  </si>
  <si>
    <t>Annualised Constant Prepayment Rate (IVSS22)</t>
  </si>
  <si>
    <t>Dilutions (IVSS23)</t>
  </si>
  <si>
    <t>Gross Charge Offs In The Period (IVSS24)</t>
  </si>
  <si>
    <t>Restructured Exposures (IVSS26)</t>
  </si>
  <si>
    <t>Annualised Constant Default Rate (IVSS27)</t>
  </si>
  <si>
    <t>Defaulted Exposures (IVSS28)</t>
  </si>
  <si>
    <t>Arrears 1-29 Days (IVSS38)</t>
  </si>
  <si>
    <t>Arrears 30-59 Days (IVSS39)</t>
  </si>
  <si>
    <t>Arrears 60-89 Days (IVSS40)</t>
  </si>
  <si>
    <t>Arrears 90-119 Days (IVSS41)</t>
  </si>
  <si>
    <t>Arrears 120-149 Days (IVSS42)</t>
  </si>
  <si>
    <t>Arrears 150-179 Days (IVSS43)</t>
  </si>
  <si>
    <t>Arrears 180+ Days (IVSS44)</t>
  </si>
  <si>
    <t>Tests/Events/Triggers Information Section</t>
  </si>
  <si>
    <t>Unique Identifier (IVSR1)</t>
  </si>
  <si>
    <t>Original Test/Event/Trigger Identifier (IVSR2)</t>
  </si>
  <si>
    <t>NPL Assets/Aggregate Portfolio &lt; 10%</t>
  </si>
  <si>
    <t>Refer to Principal Lock-Out section on Admin report</t>
  </si>
  <si>
    <t>Arrears Reserve &lt; Required Arrears Reserve (For two consecutive IPDs)</t>
  </si>
  <si>
    <t>Principal Deficiency &gt; 0 (For two consecutive IPDs)</t>
  </si>
  <si>
    <t>Enforcement Notice Delivered</t>
  </si>
  <si>
    <t>Servicer Event of Default</t>
  </si>
  <si>
    <t>Current Notes Not Redeemed on Coupon Step-Up Date</t>
  </si>
  <si>
    <t>New Test/Event/Trigger Identifier (IVSR3)</t>
  </si>
  <si>
    <t>Description (IVSR4)</t>
  </si>
  <si>
    <t>On any Determination Date where the aggregate Principal Balances of Non-Performing Assets exceeds 10% of the aggregate Principal Balances of the Asset Portfolio.</t>
  </si>
  <si>
    <t>Following two consecutive Interest Payment Dates where the Arrears Reserve is not funded to the Arrears Reserve Required Amount after the application of funds in accordance with the Priority of Payments.</t>
  </si>
  <si>
    <t>Following two consecutive Interest Payment Dates where the Principal Deficiency exceeds zero after the application of funds in accordance with the Priority of Payments.</t>
  </si>
  <si>
    <t>On the date on which an Enforcement Notice has been delivered.</t>
  </si>
  <si>
    <t>On the occurrence of a Servicer Event of Default or the date on which TUHF (or, if applicable, the relevant servicing entity in the TUHF Holdings Group) is replaced as Servicer; and</t>
  </si>
  <si>
    <t>On the Latest Coupon Step-Up Date, if the Current Notes are not redeemed on such Coupon Step-Up Date.</t>
  </si>
  <si>
    <t>Status (IVSR7)</t>
  </si>
  <si>
    <t>Consequence for Breach (IVSR10)</t>
  </si>
  <si>
    <t>OTHR</t>
  </si>
  <si>
    <t>Cash-flow Information Section</t>
  </si>
  <si>
    <t>Unique Identifier (IVSF1)</t>
  </si>
  <si>
    <t>Original Cashflow Item Identifier (IVSF2)</t>
  </si>
  <si>
    <t>Refer to Pre-enforcement Priority of Payments section on Admin report</t>
  </si>
  <si>
    <t>New Cashflow Item Identifier (IVSF3)</t>
  </si>
  <si>
    <t>Cashflow Item (IVSF4)</t>
  </si>
  <si>
    <t>Amount Paid During Period (IVSF5)</t>
  </si>
  <si>
    <t>Available Funds Post (IVSF6)</t>
  </si>
  <si>
    <t>Revolving/ Ramp-Up Period End-Date (IVSS13)</t>
  </si>
  <si>
    <t>Principal Recoveries In The Period (IVSS14)</t>
  </si>
  <si>
    <t>Interest Recoveries In The Period (IVSS15)</t>
  </si>
  <si>
    <t>Principal Collections In The Period (IVSS16)</t>
  </si>
  <si>
    <t>Interest Collections In The Period (IVSS17)</t>
  </si>
  <si>
    <t>Drawings Under Liquidity Facility (IVSS18)</t>
  </si>
  <si>
    <t>Repurchased Exposures (IVSS25)</t>
  </si>
  <si>
    <t>Defaulted Exposures CRR (IVSS29)</t>
  </si>
  <si>
    <t>Risk Weight Approach (IVSS30)</t>
  </si>
  <si>
    <t>Obligor Probability Of Default in Range [0.00%,0.10%) (IVSS31)</t>
  </si>
  <si>
    <t>Obligor Probability Of Default in Range [0.10%,0.25%) (IVSS32)</t>
  </si>
  <si>
    <t>Obligor Probability Of Default in Range [0.25%,1.00%) (IVSS33)</t>
  </si>
  <si>
    <t>Obligor Probability Of Default in Range [1.00%,7.50%) (IVSS34)</t>
  </si>
  <si>
    <t>Obligor Probability Of Default in Range [7.50%,20.00%) (IVSS35)</t>
  </si>
  <si>
    <t>Obligor Probability Of Default in Range [20.00%,100.00%] (IVSS36)</t>
  </si>
  <si>
    <t>Internal Loss Given Default Estimate (IVSS37)</t>
  </si>
  <si>
    <t>Threshold Level (IVSR5)</t>
  </si>
  <si>
    <t>Actual Value (IVSR6)</t>
  </si>
  <si>
    <t>Cure Period (IVSR8)</t>
  </si>
  <si>
    <t>Calculation Frequency (IVSR9)</t>
  </si>
  <si>
    <t>RMRT</t>
  </si>
  <si>
    <t>RENV</t>
  </si>
  <si>
    <t>PURC</t>
  </si>
  <si>
    <t>CNST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</si>
</sst>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7" formatCode="&quot;R&quot;#,##0.00;\-&quot;R&quot;#,##0.00"/>
    <numFmt numFmtId="43" formatCode="_-* #,##0.00_-;\-* #,##0.00_-;_-* &quot;-&quot;??_-;_-@_-"/>
    <numFmt numFmtId="164" formatCode="_-* #,##0_-;\-* #,##0_-;_-* &quot;-&quot;??_-;_-@_-"/>
    <numFmt numFmtId="165" formatCode="#,##0_);\(#,##0\);&quot;-  &quot;;&quot; &quot;@&quot; &quot;"/>
    <numFmt numFmtId="166" formatCode="_(* #,##0.00_);_(* \(#,##0.00\);_(* &quot;-&quot;??_);_(@_)"/>
  </numFmts>
  <fonts count="22">
    <font>
      <sz val="11"/>
      <color theme="1"/>
      <name val="Aptos Narrow"/>
      <family val="2"/>
      <scheme val="minor"/>
    </font>
    <font>
      <sz val="11"/>
      <color theme="1"/>
      <name val="Aptos Narrow"/>
      <family val="2"/>
      <scheme val="minor"/>
    </font>
    <font>
      <b/>
      <sz val="11"/>
      <color theme="1"/>
      <name val="Aptos Narrow"/>
      <family val="2"/>
      <scheme val="minor"/>
    </font>
    <font>
      <b/>
      <sz val="16"/>
      <color theme="1"/>
      <name val="Aptos Narrow"/>
      <family val="2"/>
      <scheme val="minor"/>
    </font>
    <font>
      <sz val="10"/>
      <color theme="1"/>
      <name val="Aptos Narrow"/>
      <family val="2"/>
      <scheme val="minor"/>
    </font>
    <font>
      <i/>
      <sz val="11"/>
      <color theme="1"/>
      <name val="Aptos Narrow"/>
      <family val="2"/>
      <scheme val="minor"/>
    </font>
    <font>
      <b/>
      <u/>
      <sz val="11"/>
      <color theme="1"/>
      <name val="Aptos Narrow"/>
      <family val="2"/>
      <scheme val="minor"/>
    </font>
    <font>
      <i/>
      <sz val="11"/>
      <name val="Aptos Narrow"/>
      <family val="2"/>
      <scheme val="minor"/>
    </font>
    <font>
      <u/>
      <sz val="11"/>
      <color theme="1"/>
      <name val="Calibri (Body)"/>
    </font>
    <font>
      <b/>
      <i/>
      <sz val="11"/>
      <color theme="1"/>
      <name val="Aptos Narrow"/>
      <family val="2"/>
      <scheme val="minor"/>
    </font>
    <font>
      <b/>
      <sz val="11"/>
      <name val="Aptos Narrow"/>
      <family val="2"/>
      <scheme val="minor"/>
    </font>
    <font>
      <sz val="11"/>
      <name val="Aptos Narrow"/>
      <family val="2"/>
      <scheme val="minor"/>
    </font>
    <font>
      <b/>
      <i/>
      <sz val="11"/>
      <name val="Aptos Narrow"/>
      <family val="2"/>
      <scheme val="minor"/>
    </font>
    <font>
      <i/>
      <sz val="11"/>
      <color rgb="FFFF0000"/>
      <name val="Aptos Narrow"/>
      <family val="2"/>
      <scheme val="minor"/>
    </font>
    <font>
      <sz val="11"/>
      <color theme="1"/>
      <name val="Calibri"/>
      <family val="2"/>
    </font>
    <font>
      <b/>
      <sz val="11"/>
      <color theme="1"/>
      <name val="Calibri"/>
      <family val="2"/>
    </font>
    <font>
      <sz val="11"/>
      <name val="Aptos Narrow"/>
      <family val="2"/>
    </font>
    <font>
      <b/>
      <sz val="12"/>
      <name val="Aptos Narrow"/>
      <family val="2"/>
    </font>
    <font>
      <b/>
      <u/>
      <sz val="12"/>
      <name val="Aptos Narrow"/>
      <family val="2"/>
    </font>
    <font>
      <b/>
      <sz val="11"/>
      <name val="Aptos Narrow"/>
      <family val="2"/>
    </font>
    <font>
      <u/>
      <sz val="11"/>
      <color theme="10"/>
      <name val="Aptos Narrow"/>
      <family val="2"/>
    </font>
    <font>
      <i/>
      <sz val="11"/>
      <name val="Aptos Narrow"/>
      <family val="2"/>
    </font>
  </fonts>
  <fills count="14">
    <fill>
      <patternFill patternType="none"/>
    </fill>
    <fill>
      <patternFill patternType="gray125"/>
    </fill>
    <fill>
      <patternFill patternType="solid">
        <fgColor theme="0" tint="-0.499984740745262"/>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rgb="FFFFFF00"/>
        <bgColor indexed="64"/>
      </patternFill>
    </fill>
    <fill>
      <patternFill patternType="solid">
        <fgColor rgb="FFFFC000"/>
        <bgColor indexed="64"/>
      </patternFill>
    </fill>
    <fill>
      <patternFill patternType="solid">
        <fgColor theme="0" tint="-4.9989318521683403E-2"/>
        <bgColor indexed="64"/>
      </patternFill>
    </fill>
    <fill>
      <patternFill patternType="solid">
        <fgColor theme="5"/>
        <bgColor indexed="64"/>
      </patternFill>
    </fill>
    <fill>
      <patternFill patternType="solid">
        <fgColor rgb="FF92D050"/>
        <bgColor indexed="64"/>
      </patternFill>
    </fill>
    <fill>
      <patternFill patternType="solid">
        <fgColor rgb="FFFF0000"/>
        <bgColor indexed="64"/>
      </patternFill>
    </fill>
    <fill>
      <patternFill patternType="solid">
        <fgColor theme="3" tint="0.749992370372631"/>
        <bgColor indexed="64"/>
      </patternFill>
    </fill>
  </fills>
  <borders count="47">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top/>
      <bottom/>
      <diagonal/>
    </border>
    <border>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s>
  <cellStyleXfs count="8">
    <xf numFmtId="0" fontId="0" fillId="0" borderId="0"/>
    <xf numFmtId="43" fontId="1" fillId="0" borderId="0" applyFont="0" applyFill="0" applyBorder="0" applyAlignment="0" applyProtection="0"/>
    <xf numFmtId="9" fontId="1" fillId="0" borderId="0" applyFont="0" applyFill="0" applyBorder="0" applyAlignment="0" applyProtection="0"/>
    <xf numFmtId="0" fontId="16" fillId="0" borderId="0"/>
    <xf numFmtId="165" fontId="1" fillId="0" borderId="0" applyFont="0" applyFill="0" applyBorder="0" applyProtection="0">
      <alignment vertical="top"/>
    </xf>
    <xf numFmtId="166" fontId="1" fillId="0" borderId="0" applyFont="0" applyFill="0" applyBorder="0" applyAlignment="0" applyProtection="0"/>
    <xf numFmtId="9" fontId="16" fillId="0" borderId="0" applyFont="0" applyFill="0" applyBorder="0" applyAlignment="0" applyProtection="0"/>
    <xf numFmtId="0" fontId="20" fillId="0" borderId="0" applyNumberFormat="0" applyFill="0" applyBorder="0" applyAlignment="0" applyProtection="0"/>
  </cellStyleXfs>
  <cellXfs count="558">
    <xf numFmtId="0" fontId="0" fillId="0" borderId="0" xfId="0"/>
    <xf numFmtId="0" fontId="0" fillId="2" borderId="0" xfId="0" applyFill="1"/>
    <xf numFmtId="0" fontId="0" fillId="3" borderId="1" xfId="0" applyFill="1" applyBorder="1"/>
    <xf numFmtId="0" fontId="0" fillId="3" borderId="2" xfId="0" applyFill="1" applyBorder="1"/>
    <xf numFmtId="0" fontId="0" fillId="3" borderId="3" xfId="0" applyFill="1" applyBorder="1"/>
    <xf numFmtId="0" fontId="0" fillId="3" borderId="4" xfId="0" applyFill="1" applyBorder="1"/>
    <xf numFmtId="0" fontId="0" fillId="3" borderId="5" xfId="0" applyFill="1" applyBorder="1"/>
    <xf numFmtId="0" fontId="0" fillId="3" borderId="0" xfId="0" applyFill="1"/>
    <xf numFmtId="0" fontId="2" fillId="4" borderId="12" xfId="0" applyFont="1" applyFill="1" applyBorder="1"/>
    <xf numFmtId="0" fontId="2" fillId="4" borderId="13" xfId="0" applyFont="1" applyFill="1" applyBorder="1"/>
    <xf numFmtId="0" fontId="2" fillId="4" borderId="14" xfId="0" applyFont="1" applyFill="1" applyBorder="1"/>
    <xf numFmtId="0" fontId="2" fillId="4" borderId="17" xfId="0" applyFont="1" applyFill="1" applyBorder="1"/>
    <xf numFmtId="0" fontId="2" fillId="4" borderId="18" xfId="0" applyFont="1" applyFill="1" applyBorder="1"/>
    <xf numFmtId="0" fontId="2" fillId="4" borderId="19" xfId="0" applyFont="1" applyFill="1" applyBorder="1"/>
    <xf numFmtId="0" fontId="2" fillId="4" borderId="23" xfId="0" applyFont="1" applyFill="1" applyBorder="1" applyAlignment="1">
      <alignment horizontal="left" vertical="center"/>
    </xf>
    <xf numFmtId="0" fontId="2" fillId="4" borderId="25" xfId="0" applyFont="1" applyFill="1" applyBorder="1"/>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27" xfId="0" applyFont="1" applyFill="1" applyBorder="1"/>
    <xf numFmtId="0" fontId="2" fillId="4" borderId="0" xfId="0" applyFont="1" applyFill="1" applyAlignment="1">
      <alignment horizontal="left" vertical="center"/>
    </xf>
    <xf numFmtId="0" fontId="2" fillId="4" borderId="28" xfId="0" applyFont="1" applyFill="1" applyBorder="1" applyAlignment="1">
      <alignment horizontal="left" vertical="center"/>
    </xf>
    <xf numFmtId="0" fontId="2" fillId="4" borderId="28" xfId="0" applyFont="1" applyFill="1" applyBorder="1"/>
    <xf numFmtId="0" fontId="2" fillId="4" borderId="29" xfId="0" applyFont="1" applyFill="1" applyBorder="1"/>
    <xf numFmtId="0" fontId="2" fillId="4" borderId="30" xfId="0" applyFont="1" applyFill="1" applyBorder="1"/>
    <xf numFmtId="0" fontId="2" fillId="4" borderId="31" xfId="0" applyFont="1" applyFill="1" applyBorder="1"/>
    <xf numFmtId="0" fontId="2" fillId="4" borderId="29" xfId="0" applyFont="1" applyFill="1" applyBorder="1" applyAlignment="1">
      <alignment horizontal="left" vertical="center"/>
    </xf>
    <xf numFmtId="0" fontId="2" fillId="4" borderId="6" xfId="0" applyFont="1" applyFill="1" applyBorder="1"/>
    <xf numFmtId="0" fontId="2" fillId="4" borderId="7" xfId="0" applyFont="1" applyFill="1" applyBorder="1"/>
    <xf numFmtId="0" fontId="0" fillId="4" borderId="28" xfId="0" applyFill="1" applyBorder="1"/>
    <xf numFmtId="0" fontId="2" fillId="4" borderId="20" xfId="0" applyFont="1" applyFill="1" applyBorder="1" applyAlignment="1">
      <alignment horizontal="center"/>
    </xf>
    <xf numFmtId="0" fontId="2" fillId="4" borderId="30" xfId="0" applyFont="1" applyFill="1" applyBorder="1" applyAlignment="1">
      <alignment horizontal="center"/>
    </xf>
    <xf numFmtId="0" fontId="2" fillId="4" borderId="4" xfId="0" applyFont="1" applyFill="1" applyBorder="1"/>
    <xf numFmtId="0" fontId="0" fillId="4" borderId="0" xfId="0" applyFill="1"/>
    <xf numFmtId="0" fontId="0" fillId="3" borderId="20" xfId="0" applyFill="1" applyBorder="1" applyAlignment="1">
      <alignment horizontal="center"/>
    </xf>
    <xf numFmtId="0" fontId="0" fillId="4" borderId="30" xfId="0" applyFill="1" applyBorder="1"/>
    <xf numFmtId="10" fontId="5" fillId="3" borderId="20" xfId="0" applyNumberFormat="1" applyFont="1" applyFill="1" applyBorder="1" applyAlignment="1">
      <alignment horizontal="center"/>
    </xf>
    <xf numFmtId="10" fontId="5" fillId="3" borderId="20" xfId="2" applyNumberFormat="1" applyFont="1" applyFill="1" applyBorder="1" applyAlignment="1">
      <alignment horizontal="center"/>
    </xf>
    <xf numFmtId="9" fontId="5" fillId="3" borderId="30" xfId="2" applyFont="1" applyFill="1" applyBorder="1" applyAlignment="1">
      <alignment horizontal="center"/>
    </xf>
    <xf numFmtId="10" fontId="5" fillId="0" borderId="20" xfId="0" applyNumberFormat="1" applyFont="1" applyBorder="1" applyAlignment="1">
      <alignment horizontal="center"/>
    </xf>
    <xf numFmtId="164" fontId="5" fillId="3" borderId="20" xfId="1" applyNumberFormat="1" applyFont="1" applyFill="1" applyBorder="1" applyAlignment="1">
      <alignment horizontal="center"/>
    </xf>
    <xf numFmtId="164" fontId="5" fillId="3" borderId="30" xfId="1" applyNumberFormat="1" applyFont="1" applyFill="1" applyBorder="1" applyAlignment="1"/>
    <xf numFmtId="0" fontId="5" fillId="3" borderId="5" xfId="0" applyFont="1" applyFill="1" applyBorder="1"/>
    <xf numFmtId="0" fontId="0" fillId="4" borderId="29" xfId="0" applyFill="1" applyBorder="1" applyAlignment="1">
      <alignment horizontal="left" indent="1"/>
    </xf>
    <xf numFmtId="9" fontId="5" fillId="3" borderId="20" xfId="2" applyFont="1" applyFill="1" applyBorder="1" applyAlignment="1">
      <alignment horizontal="center"/>
    </xf>
    <xf numFmtId="9" fontId="5" fillId="3" borderId="20" xfId="1" applyNumberFormat="1" applyFont="1" applyFill="1" applyBorder="1" applyAlignment="1">
      <alignment horizontal="center"/>
    </xf>
    <xf numFmtId="0" fontId="0" fillId="4" borderId="4" xfId="0" applyFill="1" applyBorder="1" applyAlignment="1">
      <alignment horizontal="left" indent="1"/>
    </xf>
    <xf numFmtId="15" fontId="5" fillId="3" borderId="20" xfId="0" applyNumberFormat="1" applyFont="1" applyFill="1" applyBorder="1" applyAlignment="1">
      <alignment horizontal="center"/>
    </xf>
    <xf numFmtId="0" fontId="5" fillId="3" borderId="20" xfId="0" applyFont="1" applyFill="1" applyBorder="1" applyAlignment="1">
      <alignment horizontal="center"/>
    </xf>
    <xf numFmtId="0" fontId="2" fillId="4" borderId="35" xfId="0" applyFont="1" applyFill="1" applyBorder="1"/>
    <xf numFmtId="0" fontId="0" fillId="4" borderId="36" xfId="0" applyFill="1" applyBorder="1"/>
    <xf numFmtId="0" fontId="5" fillId="3" borderId="32" xfId="0" applyFont="1" applyFill="1" applyBorder="1" applyAlignment="1">
      <alignment horizontal="center"/>
    </xf>
    <xf numFmtId="0" fontId="0" fillId="3" borderId="10" xfId="0" applyFill="1" applyBorder="1"/>
    <xf numFmtId="0" fontId="0" fillId="3" borderId="7" xfId="0" applyFill="1" applyBorder="1"/>
    <xf numFmtId="0" fontId="2" fillId="4" borderId="22" xfId="0" applyFont="1" applyFill="1" applyBorder="1"/>
    <xf numFmtId="0" fontId="0" fillId="4" borderId="23" xfId="0" applyFill="1" applyBorder="1"/>
    <xf numFmtId="0" fontId="0" fillId="4" borderId="24" xfId="0" applyFill="1" applyBorder="1"/>
    <xf numFmtId="43" fontId="5" fillId="3" borderId="0" xfId="1" applyFont="1" applyFill="1" applyBorder="1" applyAlignment="1"/>
    <xf numFmtId="164" fontId="2" fillId="4" borderId="22" xfId="0" applyNumberFormat="1" applyFont="1" applyFill="1" applyBorder="1"/>
    <xf numFmtId="164" fontId="0" fillId="4" borderId="23" xfId="0" applyNumberFormat="1" applyFill="1" applyBorder="1"/>
    <xf numFmtId="164" fontId="0" fillId="4" borderId="4" xfId="0" applyNumberFormat="1" applyFill="1" applyBorder="1" applyAlignment="1">
      <alignment horizontal="left" indent="1"/>
    </xf>
    <xf numFmtId="164" fontId="0" fillId="4" borderId="0" xfId="0" applyNumberFormat="1" applyFill="1"/>
    <xf numFmtId="164" fontId="5" fillId="3" borderId="0" xfId="1" applyNumberFormat="1" applyFont="1" applyFill="1" applyBorder="1" applyAlignment="1">
      <alignment horizontal="center"/>
    </xf>
    <xf numFmtId="164" fontId="5" fillId="3" borderId="0" xfId="1" applyNumberFormat="1" applyFont="1" applyFill="1" applyBorder="1" applyAlignment="1"/>
    <xf numFmtId="164" fontId="1" fillId="3" borderId="5" xfId="1" applyNumberFormat="1" applyFont="1" applyFill="1" applyBorder="1" applyAlignment="1"/>
    <xf numFmtId="164" fontId="0" fillId="4" borderId="24" xfId="0" applyNumberFormat="1" applyFill="1" applyBorder="1"/>
    <xf numFmtId="164" fontId="0" fillId="4" borderId="26" xfId="0" applyNumberFormat="1" applyFill="1" applyBorder="1"/>
    <xf numFmtId="164" fontId="0" fillId="4" borderId="17" xfId="0" applyNumberFormat="1" applyFill="1" applyBorder="1" applyAlignment="1">
      <alignment horizontal="left" indent="1"/>
    </xf>
    <xf numFmtId="164" fontId="0" fillId="4" borderId="18" xfId="0" applyNumberFormat="1" applyFill="1" applyBorder="1"/>
    <xf numFmtId="164" fontId="0" fillId="4" borderId="19" xfId="0" applyNumberFormat="1" applyFill="1" applyBorder="1"/>
    <xf numFmtId="164" fontId="5" fillId="3" borderId="18" xfId="1" applyNumberFormat="1" applyFont="1" applyFill="1" applyBorder="1" applyAlignment="1">
      <alignment horizontal="center"/>
    </xf>
    <xf numFmtId="164" fontId="5" fillId="3" borderId="5" xfId="1" applyNumberFormat="1" applyFont="1" applyFill="1" applyBorder="1" applyAlignment="1">
      <alignment horizontal="center"/>
    </xf>
    <xf numFmtId="164" fontId="0" fillId="3" borderId="5" xfId="0" applyNumberFormat="1" applyFill="1" applyBorder="1"/>
    <xf numFmtId="164" fontId="0" fillId="4" borderId="4" xfId="0" applyNumberFormat="1" applyFill="1" applyBorder="1" applyAlignment="1">
      <alignment horizontal="left" indent="2"/>
    </xf>
    <xf numFmtId="164" fontId="0" fillId="3" borderId="0" xfId="1" applyNumberFormat="1" applyFont="1" applyFill="1" applyBorder="1" applyAlignment="1">
      <alignment horizontal="right"/>
    </xf>
    <xf numFmtId="164" fontId="2" fillId="4" borderId="22" xfId="0" applyNumberFormat="1" applyFont="1" applyFill="1" applyBorder="1" applyAlignment="1">
      <alignment horizontal="left"/>
    </xf>
    <xf numFmtId="164" fontId="1" fillId="3" borderId="5" xfId="1" applyNumberFormat="1" applyFont="1" applyFill="1" applyBorder="1" applyAlignment="1">
      <alignment horizontal="right"/>
    </xf>
    <xf numFmtId="164" fontId="1" fillId="3" borderId="0" xfId="1" applyNumberFormat="1" applyFont="1" applyFill="1" applyBorder="1" applyAlignment="1">
      <alignment horizontal="right"/>
    </xf>
    <xf numFmtId="164" fontId="1" fillId="3" borderId="0" xfId="1" applyNumberFormat="1" applyFont="1" applyFill="1" applyBorder="1" applyAlignment="1"/>
    <xf numFmtId="164" fontId="5" fillId="3" borderId="18" xfId="1" applyNumberFormat="1" applyFont="1" applyFill="1" applyBorder="1" applyAlignment="1"/>
    <xf numFmtId="164" fontId="1" fillId="3" borderId="43" xfId="1" applyNumberFormat="1" applyFont="1" applyFill="1" applyBorder="1" applyAlignment="1">
      <alignment horizontal="right"/>
    </xf>
    <xf numFmtId="164" fontId="2" fillId="4" borderId="4" xfId="0" applyNumberFormat="1" applyFont="1" applyFill="1" applyBorder="1" applyAlignment="1">
      <alignment horizontal="left"/>
    </xf>
    <xf numFmtId="43" fontId="0" fillId="2" borderId="0" xfId="0" applyNumberFormat="1" applyFill="1"/>
    <xf numFmtId="43" fontId="0" fillId="2" borderId="0" xfId="1" applyFont="1" applyFill="1"/>
    <xf numFmtId="164" fontId="0" fillId="4" borderId="6" xfId="0" applyNumberFormat="1" applyFill="1" applyBorder="1" applyAlignment="1">
      <alignment horizontal="left" indent="1"/>
    </xf>
    <xf numFmtId="164" fontId="0" fillId="4" borderId="7" xfId="0" applyNumberFormat="1" applyFill="1" applyBorder="1"/>
    <xf numFmtId="164" fontId="5" fillId="3" borderId="7" xfId="1" applyNumberFormat="1" applyFont="1" applyFill="1" applyBorder="1" applyAlignment="1"/>
    <xf numFmtId="164" fontId="0" fillId="3" borderId="8" xfId="0" applyNumberFormat="1" applyFill="1" applyBorder="1"/>
    <xf numFmtId="0" fontId="0" fillId="3" borderId="0" xfId="0" applyFill="1" applyAlignment="1">
      <alignment horizontal="left" indent="1"/>
    </xf>
    <xf numFmtId="0" fontId="2" fillId="4" borderId="22" xfId="0" applyFont="1" applyFill="1" applyBorder="1" applyAlignment="1">
      <alignment horizontal="left"/>
    </xf>
    <xf numFmtId="0" fontId="6" fillId="4" borderId="23" xfId="0" applyFont="1" applyFill="1" applyBorder="1" applyAlignment="1">
      <alignment horizontal="center"/>
    </xf>
    <xf numFmtId="0" fontId="6" fillId="4" borderId="24" xfId="0" applyFont="1" applyFill="1" applyBorder="1" applyAlignment="1">
      <alignment horizontal="center"/>
    </xf>
    <xf numFmtId="0" fontId="0" fillId="4" borderId="26" xfId="0" applyFill="1" applyBorder="1"/>
    <xf numFmtId="164" fontId="0" fillId="3" borderId="5" xfId="1" applyNumberFormat="1" applyFont="1" applyFill="1" applyBorder="1" applyAlignment="1"/>
    <xf numFmtId="0" fontId="0" fillId="4" borderId="6" xfId="0" applyFill="1" applyBorder="1" applyAlignment="1">
      <alignment horizontal="left" indent="1"/>
    </xf>
    <xf numFmtId="0" fontId="0" fillId="4" borderId="7" xfId="0" applyFill="1" applyBorder="1"/>
    <xf numFmtId="0" fontId="0" fillId="4" borderId="45" xfId="0" applyFill="1" applyBorder="1"/>
    <xf numFmtId="164" fontId="0" fillId="3" borderId="8" xfId="1" applyNumberFormat="1" applyFont="1" applyFill="1" applyBorder="1" applyAlignment="1"/>
    <xf numFmtId="43" fontId="0" fillId="3" borderId="0" xfId="1" applyFont="1" applyFill="1" applyBorder="1" applyAlignment="1">
      <alignment horizontal="right"/>
    </xf>
    <xf numFmtId="43" fontId="0" fillId="3" borderId="0" xfId="1" applyFont="1" applyFill="1" applyBorder="1" applyAlignment="1"/>
    <xf numFmtId="0" fontId="2" fillId="4" borderId="17" xfId="0" applyFont="1" applyFill="1" applyBorder="1" applyAlignment="1">
      <alignment horizontal="left"/>
    </xf>
    <xf numFmtId="0" fontId="2" fillId="4" borderId="29" xfId="0" applyFont="1" applyFill="1" applyBorder="1" applyAlignment="1">
      <alignment horizontal="left"/>
    </xf>
    <xf numFmtId="0" fontId="2" fillId="4" borderId="6" xfId="0" applyFont="1" applyFill="1" applyBorder="1" applyAlignment="1">
      <alignment horizontal="left"/>
    </xf>
    <xf numFmtId="0" fontId="2" fillId="4" borderId="45" xfId="0" applyFont="1" applyFill="1" applyBorder="1"/>
    <xf numFmtId="0" fontId="6" fillId="6" borderId="4" xfId="0" applyFont="1" applyFill="1" applyBorder="1" applyAlignment="1">
      <alignment horizontal="center"/>
    </xf>
    <xf numFmtId="0" fontId="6" fillId="6" borderId="0" xfId="0" applyFont="1" applyFill="1" applyAlignment="1">
      <alignment horizontal="center"/>
    </xf>
    <xf numFmtId="0" fontId="0" fillId="4" borderId="18" xfId="0" applyFill="1" applyBorder="1"/>
    <xf numFmtId="0" fontId="0" fillId="4" borderId="19" xfId="0" applyFill="1" applyBorder="1"/>
    <xf numFmtId="0" fontId="0" fillId="4" borderId="22" xfId="0" applyFill="1" applyBorder="1" applyAlignment="1">
      <alignment horizontal="left" indent="1"/>
    </xf>
    <xf numFmtId="0" fontId="2" fillId="4" borderId="24" xfId="0" applyFont="1" applyFill="1" applyBorder="1" applyAlignment="1">
      <alignment horizontal="right"/>
    </xf>
    <xf numFmtId="0" fontId="2" fillId="3" borderId="41" xfId="0" applyFont="1" applyFill="1" applyBorder="1" applyAlignment="1">
      <alignment horizontal="right"/>
    </xf>
    <xf numFmtId="0" fontId="0" fillId="4" borderId="4" xfId="0" applyFill="1" applyBorder="1" applyAlignment="1">
      <alignment horizontal="left" indent="2"/>
    </xf>
    <xf numFmtId="0" fontId="2" fillId="4" borderId="26" xfId="0" applyFont="1" applyFill="1" applyBorder="1" applyAlignment="1">
      <alignment horizontal="right"/>
    </xf>
    <xf numFmtId="0" fontId="0" fillId="3" borderId="0" xfId="0" applyFill="1" applyAlignment="1">
      <alignment horizontal="right"/>
    </xf>
    <xf numFmtId="0" fontId="2" fillId="3" borderId="5" xfId="0" applyFont="1" applyFill="1" applyBorder="1" applyAlignment="1">
      <alignment horizontal="right"/>
    </xf>
    <xf numFmtId="0" fontId="2" fillId="4" borderId="19" xfId="0" applyFont="1" applyFill="1" applyBorder="1" applyAlignment="1">
      <alignment horizontal="right"/>
    </xf>
    <xf numFmtId="0" fontId="2" fillId="4" borderId="45" xfId="0" applyFont="1" applyFill="1" applyBorder="1" applyAlignment="1">
      <alignment horizontal="right"/>
    </xf>
    <xf numFmtId="164" fontId="5" fillId="3" borderId="26" xfId="1" applyNumberFormat="1" applyFont="1" applyFill="1" applyBorder="1" applyAlignment="1">
      <alignment horizontal="center"/>
    </xf>
    <xf numFmtId="164" fontId="5" fillId="3" borderId="19" xfId="1" applyNumberFormat="1" applyFont="1" applyFill="1" applyBorder="1" applyAlignment="1">
      <alignment horizontal="center"/>
    </xf>
    <xf numFmtId="164" fontId="5" fillId="3" borderId="43" xfId="1" applyNumberFormat="1" applyFont="1" applyFill="1" applyBorder="1" applyAlignment="1">
      <alignment horizontal="center"/>
    </xf>
    <xf numFmtId="164" fontId="5" fillId="3" borderId="19" xfId="1" applyNumberFormat="1" applyFont="1" applyFill="1" applyBorder="1" applyAlignment="1">
      <alignment horizontal="right"/>
    </xf>
    <xf numFmtId="164" fontId="5" fillId="3" borderId="43" xfId="1" applyNumberFormat="1" applyFont="1" applyFill="1" applyBorder="1" applyAlignment="1">
      <alignment horizontal="right"/>
    </xf>
    <xf numFmtId="0" fontId="0" fillId="4" borderId="17" xfId="0" applyFill="1" applyBorder="1" applyAlignment="1">
      <alignment horizontal="left" indent="1"/>
    </xf>
    <xf numFmtId="0" fontId="10" fillId="4" borderId="29" xfId="0" applyFont="1" applyFill="1" applyBorder="1" applyAlignment="1">
      <alignment horizontal="left"/>
    </xf>
    <xf numFmtId="164" fontId="5" fillId="3" borderId="26" xfId="1" applyNumberFormat="1" applyFont="1" applyFill="1" applyBorder="1" applyAlignment="1">
      <alignment horizontal="right"/>
    </xf>
    <xf numFmtId="164" fontId="5" fillId="3" borderId="5" xfId="1" applyNumberFormat="1" applyFont="1" applyFill="1" applyBorder="1" applyAlignment="1">
      <alignment horizontal="right"/>
    </xf>
    <xf numFmtId="0" fontId="10" fillId="4" borderId="22" xfId="0" applyFont="1" applyFill="1" applyBorder="1" applyAlignment="1">
      <alignment horizontal="left"/>
    </xf>
    <xf numFmtId="0" fontId="11" fillId="4" borderId="17" xfId="0" applyFont="1" applyFill="1" applyBorder="1" applyAlignment="1">
      <alignment horizontal="left" indent="1"/>
    </xf>
    <xf numFmtId="0" fontId="2" fillId="6" borderId="35" xfId="0" applyFont="1" applyFill="1" applyBorder="1" applyAlignment="1">
      <alignment horizontal="left"/>
    </xf>
    <xf numFmtId="0" fontId="0" fillId="6" borderId="36" xfId="0" applyFill="1" applyBorder="1"/>
    <xf numFmtId="0" fontId="0" fillId="6" borderId="38" xfId="0" applyFill="1" applyBorder="1"/>
    <xf numFmtId="0" fontId="6" fillId="4" borderId="28" xfId="0" applyFont="1" applyFill="1" applyBorder="1" applyAlignment="1">
      <alignment horizontal="center"/>
    </xf>
    <xf numFmtId="164" fontId="2" fillId="4" borderId="29" xfId="0" applyNumberFormat="1" applyFont="1" applyFill="1" applyBorder="1"/>
    <xf numFmtId="164" fontId="2" fillId="4" borderId="28" xfId="0" applyNumberFormat="1" applyFont="1" applyFill="1" applyBorder="1"/>
    <xf numFmtId="164" fontId="2" fillId="4" borderId="6" xfId="0" applyNumberFormat="1" applyFont="1" applyFill="1" applyBorder="1"/>
    <xf numFmtId="164" fontId="2" fillId="4" borderId="7" xfId="0" applyNumberFormat="1" applyFont="1" applyFill="1" applyBorder="1"/>
    <xf numFmtId="164" fontId="0" fillId="3" borderId="0" xfId="0" applyNumberFormat="1" applyFill="1"/>
    <xf numFmtId="164" fontId="2" fillId="4" borderId="29" xfId="0" applyNumberFormat="1" applyFont="1" applyFill="1" applyBorder="1" applyAlignment="1">
      <alignment horizontal="left"/>
    </xf>
    <xf numFmtId="164" fontId="6" fillId="4" borderId="28" xfId="0" applyNumberFormat="1" applyFont="1" applyFill="1" applyBorder="1" applyAlignment="1">
      <alignment horizontal="center"/>
    </xf>
    <xf numFmtId="0" fontId="2" fillId="4" borderId="35" xfId="0" applyFont="1" applyFill="1" applyBorder="1" applyAlignment="1">
      <alignment horizontal="left"/>
    </xf>
    <xf numFmtId="0" fontId="6" fillId="4" borderId="36" xfId="0" applyFont="1" applyFill="1" applyBorder="1" applyAlignment="1">
      <alignment horizontal="center"/>
    </xf>
    <xf numFmtId="0" fontId="2" fillId="3" borderId="0" xfId="0" applyFont="1" applyFill="1" applyAlignment="1">
      <alignment horizontal="left"/>
    </xf>
    <xf numFmtId="0" fontId="6" fillId="3" borderId="0" xfId="0" applyFont="1" applyFill="1" applyAlignment="1">
      <alignment horizontal="center"/>
    </xf>
    <xf numFmtId="0" fontId="13" fillId="3" borderId="0" xfId="0" applyFont="1" applyFill="1" applyAlignment="1">
      <alignment horizontal="right"/>
    </xf>
    <xf numFmtId="0" fontId="6" fillId="4" borderId="30" xfId="0" applyFont="1" applyFill="1" applyBorder="1" applyAlignment="1">
      <alignment horizontal="center"/>
    </xf>
    <xf numFmtId="0" fontId="2" fillId="4" borderId="28" xfId="0" applyFont="1" applyFill="1" applyBorder="1" applyAlignment="1">
      <alignment horizontal="center"/>
    </xf>
    <xf numFmtId="0" fontId="2" fillId="4" borderId="23" xfId="0" applyFont="1" applyFill="1" applyBorder="1"/>
    <xf numFmtId="164" fontId="7" fillId="3" borderId="26" xfId="1" applyNumberFormat="1" applyFont="1" applyFill="1" applyBorder="1" applyAlignment="1"/>
    <xf numFmtId="164" fontId="7" fillId="3" borderId="5" xfId="1" applyNumberFormat="1" applyFont="1" applyFill="1" applyBorder="1"/>
    <xf numFmtId="43" fontId="7" fillId="3" borderId="26" xfId="1" applyFont="1" applyFill="1" applyBorder="1" applyAlignment="1"/>
    <xf numFmtId="0" fontId="7" fillId="3" borderId="5" xfId="0" applyFont="1" applyFill="1" applyBorder="1"/>
    <xf numFmtId="43" fontId="7" fillId="3" borderId="19" xfId="1" applyFont="1" applyFill="1" applyBorder="1" applyAlignment="1"/>
    <xf numFmtId="0" fontId="11" fillId="4" borderId="23" xfId="0" applyFont="1" applyFill="1" applyBorder="1"/>
    <xf numFmtId="0" fontId="6" fillId="4" borderId="7" xfId="0" applyFont="1" applyFill="1" applyBorder="1" applyAlignment="1">
      <alignment horizontal="center"/>
    </xf>
    <xf numFmtId="0" fontId="0" fillId="3" borderId="6" xfId="0" applyFill="1" applyBorder="1"/>
    <xf numFmtId="0" fontId="0" fillId="3" borderId="8" xfId="0" applyFill="1" applyBorder="1"/>
    <xf numFmtId="0" fontId="2" fillId="4" borderId="4" xfId="0" applyFont="1" applyFill="1" applyBorder="1" applyAlignment="1">
      <alignment horizontal="left" vertical="center"/>
    </xf>
    <xf numFmtId="0" fontId="2" fillId="4" borderId="36" xfId="0" applyFont="1" applyFill="1" applyBorder="1"/>
    <xf numFmtId="0" fontId="0" fillId="4" borderId="23" xfId="0" applyFill="1" applyBorder="1" applyAlignment="1">
      <alignment horizontal="center"/>
    </xf>
    <xf numFmtId="0" fontId="0" fillId="4" borderId="24" xfId="0" applyFill="1" applyBorder="1" applyAlignment="1">
      <alignment horizontal="center"/>
    </xf>
    <xf numFmtId="164" fontId="2" fillId="4" borderId="4" xfId="1" applyNumberFormat="1" applyFont="1" applyFill="1" applyBorder="1" applyAlignment="1">
      <alignment horizontal="left"/>
    </xf>
    <xf numFmtId="164" fontId="0" fillId="4" borderId="0" xfId="1" applyNumberFormat="1" applyFont="1" applyFill="1" applyAlignment="1">
      <alignment horizontal="center"/>
    </xf>
    <xf numFmtId="164" fontId="0" fillId="4" borderId="4" xfId="1" applyNumberFormat="1" applyFont="1" applyFill="1" applyBorder="1" applyAlignment="1">
      <alignment horizontal="left"/>
    </xf>
    <xf numFmtId="164" fontId="7" fillId="3" borderId="5" xfId="1" applyNumberFormat="1" applyFont="1" applyFill="1" applyBorder="1" applyAlignment="1">
      <alignment horizontal="right"/>
    </xf>
    <xf numFmtId="164" fontId="0" fillId="4" borderId="26" xfId="1" applyNumberFormat="1" applyFont="1" applyFill="1" applyBorder="1" applyAlignment="1">
      <alignment horizontal="center"/>
    </xf>
    <xf numFmtId="164" fontId="0" fillId="4" borderId="0" xfId="1" applyNumberFormat="1" applyFont="1" applyFill="1" applyBorder="1" applyAlignment="1">
      <alignment horizontal="center"/>
    </xf>
    <xf numFmtId="164" fontId="2" fillId="4" borderId="22" xfId="1" applyNumberFormat="1" applyFont="1" applyFill="1" applyBorder="1" applyAlignment="1">
      <alignment horizontal="left"/>
    </xf>
    <xf numFmtId="164" fontId="0" fillId="4" borderId="23" xfId="1" applyNumberFormat="1" applyFont="1" applyFill="1" applyBorder="1" applyAlignment="1">
      <alignment horizontal="center"/>
    </xf>
    <xf numFmtId="164" fontId="0" fillId="4" borderId="24" xfId="1" applyNumberFormat="1" applyFont="1" applyFill="1" applyBorder="1" applyAlignment="1">
      <alignment horizontal="center"/>
    </xf>
    <xf numFmtId="164" fontId="0" fillId="4" borderId="4" xfId="1" applyNumberFormat="1" applyFont="1" applyFill="1" applyBorder="1" applyAlignment="1">
      <alignment horizontal="left" indent="1"/>
    </xf>
    <xf numFmtId="164" fontId="0" fillId="3" borderId="5" xfId="1" applyNumberFormat="1" applyFont="1" applyFill="1" applyBorder="1" applyAlignment="1">
      <alignment horizontal="center"/>
    </xf>
    <xf numFmtId="164" fontId="0" fillId="4" borderId="17" xfId="1" applyNumberFormat="1" applyFont="1" applyFill="1" applyBorder="1" applyAlignment="1">
      <alignment horizontal="left" indent="1"/>
    </xf>
    <xf numFmtId="164" fontId="0" fillId="4" borderId="18" xfId="1" applyNumberFormat="1" applyFont="1" applyFill="1" applyBorder="1" applyAlignment="1">
      <alignment horizontal="center"/>
    </xf>
    <xf numFmtId="164" fontId="0" fillId="4" borderId="19" xfId="1" applyNumberFormat="1" applyFont="1" applyFill="1" applyBorder="1" applyAlignment="1">
      <alignment horizontal="center"/>
    </xf>
    <xf numFmtId="164" fontId="11" fillId="3" borderId="5" xfId="1" applyNumberFormat="1" applyFont="1" applyFill="1" applyBorder="1" applyAlignment="1">
      <alignment horizontal="center"/>
    </xf>
    <xf numFmtId="164" fontId="2" fillId="4" borderId="29" xfId="1" applyNumberFormat="1" applyFont="1" applyFill="1" applyBorder="1" applyAlignment="1">
      <alignment horizontal="left"/>
    </xf>
    <xf numFmtId="164" fontId="0" fillId="4" borderId="28" xfId="1" applyNumberFormat="1" applyFont="1" applyFill="1" applyBorder="1" applyAlignment="1">
      <alignment horizontal="center"/>
    </xf>
    <xf numFmtId="164" fontId="0" fillId="4" borderId="30" xfId="1" applyNumberFormat="1" applyFont="1" applyFill="1" applyBorder="1" applyAlignment="1">
      <alignment horizontal="center"/>
    </xf>
    <xf numFmtId="164" fontId="7" fillId="3" borderId="43" xfId="1" applyNumberFormat="1" applyFont="1" applyFill="1" applyBorder="1" applyAlignment="1">
      <alignment horizontal="right"/>
    </xf>
    <xf numFmtId="0" fontId="2" fillId="4" borderId="36" xfId="0" applyFont="1" applyFill="1" applyBorder="1" applyAlignment="1">
      <alignment horizontal="center"/>
    </xf>
    <xf numFmtId="0" fontId="2" fillId="4" borderId="38" xfId="0" applyFont="1" applyFill="1" applyBorder="1" applyAlignment="1">
      <alignment horizontal="center"/>
    </xf>
    <xf numFmtId="0" fontId="0" fillId="3" borderId="0" xfId="0" applyFill="1" applyAlignment="1">
      <alignment horizontal="center"/>
    </xf>
    <xf numFmtId="0" fontId="6" fillId="4" borderId="29" xfId="0" applyFont="1" applyFill="1" applyBorder="1" applyAlignment="1">
      <alignment horizontal="left"/>
    </xf>
    <xf numFmtId="0" fontId="2" fillId="4" borderId="23" xfId="0" applyFont="1" applyFill="1" applyBorder="1" applyAlignment="1">
      <alignment horizontal="center"/>
    </xf>
    <xf numFmtId="0" fontId="0" fillId="3" borderId="46" xfId="0" applyFill="1" applyBorder="1"/>
    <xf numFmtId="0" fontId="2" fillId="4" borderId="0" xfId="0" applyFont="1" applyFill="1" applyAlignment="1">
      <alignment horizontal="center"/>
    </xf>
    <xf numFmtId="43" fontId="11" fillId="3" borderId="26" xfId="1" applyFont="1" applyFill="1" applyBorder="1" applyAlignment="1">
      <alignment horizontal="center"/>
    </xf>
    <xf numFmtId="0" fontId="14" fillId="4" borderId="4" xfId="0" applyFont="1" applyFill="1" applyBorder="1" applyAlignment="1">
      <alignment horizontal="left" indent="1"/>
    </xf>
    <xf numFmtId="0" fontId="14" fillId="4" borderId="17" xfId="0" applyFont="1" applyFill="1" applyBorder="1" applyAlignment="1">
      <alignment horizontal="left" indent="1"/>
    </xf>
    <xf numFmtId="0" fontId="2" fillId="4" borderId="18" xfId="0" applyFont="1" applyFill="1" applyBorder="1" applyAlignment="1">
      <alignment horizontal="center"/>
    </xf>
    <xf numFmtId="43" fontId="11" fillId="3" borderId="19" xfId="1" applyFont="1" applyFill="1" applyBorder="1" applyAlignment="1">
      <alignment horizontal="center"/>
    </xf>
    <xf numFmtId="164" fontId="11" fillId="3" borderId="43" xfId="1" applyNumberFormat="1" applyFont="1" applyFill="1" applyBorder="1" applyAlignment="1">
      <alignment horizontal="center"/>
    </xf>
    <xf numFmtId="0" fontId="15" fillId="4" borderId="22" xfId="0" applyFont="1" applyFill="1" applyBorder="1" applyAlignment="1">
      <alignment horizontal="left"/>
    </xf>
    <xf numFmtId="0" fontId="2" fillId="4" borderId="7" xfId="0" applyFont="1" applyFill="1" applyBorder="1" applyAlignment="1">
      <alignment horizontal="center"/>
    </xf>
    <xf numFmtId="0" fontId="0" fillId="4" borderId="29" xfId="0" applyFill="1" applyBorder="1" applyAlignment="1">
      <alignment horizontal="center"/>
    </xf>
    <xf numFmtId="0" fontId="0" fillId="4" borderId="28" xfId="0" applyFill="1" applyBorder="1" applyAlignment="1">
      <alignment horizontal="center"/>
    </xf>
    <xf numFmtId="0" fontId="0" fillId="4" borderId="30" xfId="0" applyFill="1" applyBorder="1" applyAlignment="1">
      <alignment horizontal="center"/>
    </xf>
    <xf numFmtId="0" fontId="2" fillId="4" borderId="4" xfId="0" applyFont="1" applyFill="1" applyBorder="1" applyAlignment="1">
      <alignment horizontal="left"/>
    </xf>
    <xf numFmtId="0" fontId="0" fillId="3" borderId="2" xfId="0" applyFill="1" applyBorder="1" applyAlignment="1">
      <alignment horizontal="center"/>
    </xf>
    <xf numFmtId="0" fontId="0" fillId="4" borderId="22" xfId="0" applyFill="1" applyBorder="1" applyAlignment="1">
      <alignment horizontal="left"/>
    </xf>
    <xf numFmtId="0" fontId="0" fillId="4" borderId="0" xfId="0" applyFill="1" applyAlignment="1">
      <alignment horizontal="center"/>
    </xf>
    <xf numFmtId="0" fontId="0" fillId="4" borderId="0" xfId="0" applyFill="1" applyAlignment="1">
      <alignment horizontal="left"/>
    </xf>
    <xf numFmtId="0" fontId="0" fillId="4" borderId="4" xfId="0" applyFill="1" applyBorder="1" applyAlignment="1">
      <alignment horizontal="left"/>
    </xf>
    <xf numFmtId="0" fontId="0" fillId="4" borderId="17" xfId="0" applyFill="1" applyBorder="1" applyAlignment="1">
      <alignment horizontal="left"/>
    </xf>
    <xf numFmtId="0" fontId="0" fillId="3" borderId="13" xfId="0" applyFill="1" applyBorder="1" applyAlignment="1">
      <alignment horizontal="center"/>
    </xf>
    <xf numFmtId="0" fontId="0" fillId="3" borderId="18" xfId="0" applyFill="1" applyBorder="1" applyAlignment="1">
      <alignment horizontal="center"/>
    </xf>
    <xf numFmtId="0" fontId="2" fillId="4" borderId="25" xfId="0" applyFont="1" applyFill="1" applyBorder="1" applyAlignment="1">
      <alignment horizontal="left"/>
    </xf>
    <xf numFmtId="0" fontId="0" fillId="4" borderId="42" xfId="0" applyFill="1" applyBorder="1" applyAlignment="1">
      <alignment horizontal="left"/>
    </xf>
    <xf numFmtId="0" fontId="17" fillId="8" borderId="0" xfId="3" applyFont="1" applyFill="1" applyAlignment="1">
      <alignment horizontal="centerContinuous"/>
    </xf>
    <xf numFmtId="0" fontId="17" fillId="10" borderId="0" xfId="3" applyFont="1" applyFill="1" applyAlignment="1">
      <alignment horizontal="centerContinuous"/>
    </xf>
    <xf numFmtId="0" fontId="16" fillId="0" borderId="0" xfId="3"/>
    <xf numFmtId="0" fontId="16" fillId="11" borderId="18" xfId="3" applyFill="1" applyBorder="1"/>
    <xf numFmtId="0" fontId="16" fillId="11" borderId="18" xfId="3" applyFill="1" applyBorder="1" applyAlignment="1">
      <alignment wrapText="1"/>
    </xf>
    <xf numFmtId="0" fontId="16" fillId="12" borderId="0" xfId="3" applyFill="1" applyAlignment="1">
      <alignment wrapText="1"/>
    </xf>
    <xf numFmtId="0" fontId="16" fillId="0" borderId="0" xfId="3" applyAlignment="1">
      <alignment horizontal="right"/>
    </xf>
    <xf numFmtId="165" fontId="11" fillId="0" borderId="0" xfId="4" applyFont="1" applyFill="1" applyAlignment="1"/>
    <xf numFmtId="0" fontId="11" fillId="0" borderId="0" xfId="5" applyNumberFormat="1" applyFont="1" applyAlignment="1">
      <alignment horizontal="center" vertical="top"/>
    </xf>
    <xf numFmtId="1" fontId="16" fillId="0" borderId="0" xfId="3" applyNumberFormat="1"/>
    <xf numFmtId="14" fontId="16" fillId="0" borderId="0" xfId="3" applyNumberFormat="1"/>
    <xf numFmtId="7" fontId="16" fillId="0" borderId="0" xfId="3" applyNumberFormat="1"/>
    <xf numFmtId="43" fontId="16" fillId="0" borderId="0" xfId="1" applyFont="1"/>
    <xf numFmtId="14" fontId="16" fillId="0" borderId="0" xfId="1" applyNumberFormat="1" applyFont="1"/>
    <xf numFmtId="14" fontId="16" fillId="0" borderId="0" xfId="1" applyNumberFormat="1" applyFont="1" applyFill="1"/>
    <xf numFmtId="0" fontId="18" fillId="8" borderId="0" xfId="3" applyFont="1" applyFill="1"/>
    <xf numFmtId="0" fontId="16" fillId="11" borderId="0" xfId="3" applyFill="1"/>
    <xf numFmtId="9" fontId="19" fillId="0" borderId="0" xfId="6" applyFont="1" applyFill="1"/>
    <xf numFmtId="0" fontId="19" fillId="0" borderId="0" xfId="3" applyFont="1"/>
    <xf numFmtId="15" fontId="16" fillId="0" borderId="0" xfId="3" applyNumberFormat="1" applyAlignment="1">
      <alignment horizontal="right"/>
    </xf>
    <xf numFmtId="0" fontId="16" fillId="0" borderId="0" xfId="3" quotePrefix="1" applyAlignment="1">
      <alignment horizontal="right"/>
    </xf>
    <xf numFmtId="0" fontId="20" fillId="0" borderId="0" xfId="7" applyAlignment="1">
      <alignment horizontal="right"/>
    </xf>
    <xf numFmtId="43" fontId="16" fillId="0" borderId="0" xfId="3" applyNumberFormat="1" applyAlignment="1">
      <alignment horizontal="right"/>
    </xf>
    <xf numFmtId="9" fontId="16" fillId="0" borderId="0" xfId="2" applyFont="1" applyAlignment="1">
      <alignment horizontal="right"/>
    </xf>
    <xf numFmtId="10" fontId="16" fillId="0" borderId="0" xfId="2" applyNumberFormat="1" applyFont="1" applyAlignment="1">
      <alignment horizontal="right"/>
    </xf>
    <xf numFmtId="0" fontId="16" fillId="7" borderId="0" xfId="3" applyFill="1"/>
    <xf numFmtId="0" fontId="19" fillId="7" borderId="0" xfId="3" applyFont="1" applyFill="1"/>
    <xf numFmtId="0" fontId="21" fillId="7" borderId="0" xfId="3" applyFont="1" applyFill="1" applyAlignment="1">
      <alignment horizontal="left" indent="2"/>
    </xf>
    <xf numFmtId="0" fontId="16" fillId="8" borderId="0" xfId="3" applyFill="1"/>
    <xf numFmtId="9" fontId="0" fillId="2" borderId="0" xfId="0" applyNumberFormat="1" applyFill="1"/>
    <xf numFmtId="164" fontId="0" fillId="2" borderId="0" xfId="0" applyNumberFormat="1" applyFill="1"/>
    <xf numFmtId="164" fontId="7" fillId="3" borderId="25" xfId="1" applyNumberFormat="1" applyFont="1" applyFill="1" applyBorder="1" applyAlignment="1">
      <alignment horizontal="right"/>
    </xf>
    <xf numFmtId="164" fontId="7" fillId="3" borderId="28" xfId="1" applyNumberFormat="1" applyFont="1" applyFill="1" applyBorder="1" applyAlignment="1">
      <alignment horizontal="right"/>
    </xf>
    <xf numFmtId="164" fontId="7" fillId="3" borderId="34" xfId="1" applyNumberFormat="1" applyFont="1" applyFill="1" applyBorder="1" applyAlignment="1">
      <alignment horizontal="right"/>
    </xf>
    <xf numFmtId="164" fontId="7" fillId="3" borderId="37" xfId="1" applyNumberFormat="1" applyFont="1" applyFill="1" applyBorder="1" applyAlignment="1">
      <alignment horizontal="right"/>
    </xf>
    <xf numFmtId="164" fontId="7" fillId="3" borderId="36" xfId="1" applyNumberFormat="1" applyFont="1" applyFill="1" applyBorder="1" applyAlignment="1">
      <alignment horizontal="right"/>
    </xf>
    <xf numFmtId="164" fontId="7" fillId="3" borderId="39" xfId="1" applyNumberFormat="1" applyFont="1" applyFill="1" applyBorder="1" applyAlignment="1">
      <alignment horizontal="right"/>
    </xf>
    <xf numFmtId="0" fontId="2" fillId="4" borderId="28" xfId="0" applyFont="1" applyFill="1" applyBorder="1" applyAlignment="1">
      <alignment horizontal="center"/>
    </xf>
    <xf numFmtId="43" fontId="5" fillId="3" borderId="42" xfId="1" applyFont="1" applyFill="1" applyBorder="1" applyAlignment="1">
      <alignment horizontal="center"/>
    </xf>
    <xf numFmtId="43" fontId="5" fillId="3" borderId="26" xfId="1" applyFont="1" applyFill="1" applyBorder="1" applyAlignment="1">
      <alignment horizontal="center"/>
    </xf>
    <xf numFmtId="43" fontId="7" fillId="3" borderId="42" xfId="1" applyFont="1" applyFill="1" applyBorder="1" applyAlignment="1">
      <alignment horizontal="center"/>
    </xf>
    <xf numFmtId="43" fontId="7" fillId="3" borderId="26" xfId="1" applyFont="1" applyFill="1" applyBorder="1" applyAlignment="1">
      <alignment horizontal="center"/>
    </xf>
    <xf numFmtId="43" fontId="7" fillId="3" borderId="0" xfId="1" applyFont="1" applyFill="1" applyBorder="1" applyAlignment="1">
      <alignment horizontal="center"/>
    </xf>
    <xf numFmtId="43" fontId="7" fillId="3" borderId="42" xfId="0" applyNumberFormat="1" applyFont="1" applyFill="1" applyBorder="1" applyAlignment="1">
      <alignment horizontal="center"/>
    </xf>
    <xf numFmtId="43" fontId="7" fillId="3" borderId="0" xfId="0" applyNumberFormat="1" applyFont="1" applyFill="1" applyAlignment="1">
      <alignment horizontal="center"/>
    </xf>
    <xf numFmtId="43" fontId="5" fillId="3" borderId="31" xfId="1" applyFont="1" applyFill="1" applyBorder="1" applyAlignment="1">
      <alignment horizontal="center"/>
    </xf>
    <xf numFmtId="43" fontId="5" fillId="3" borderId="19" xfId="1" applyFont="1" applyFill="1" applyBorder="1" applyAlignment="1">
      <alignment horizontal="center"/>
    </xf>
    <xf numFmtId="43" fontId="7" fillId="3" borderId="31" xfId="1" applyFont="1" applyFill="1" applyBorder="1" applyAlignment="1">
      <alignment horizontal="center"/>
    </xf>
    <xf numFmtId="43" fontId="7" fillId="3" borderId="19" xfId="1" applyFont="1" applyFill="1" applyBorder="1" applyAlignment="1">
      <alignment horizontal="center"/>
    </xf>
    <xf numFmtId="43" fontId="7" fillId="3" borderId="31" xfId="0" applyNumberFormat="1" applyFont="1" applyFill="1" applyBorder="1" applyAlignment="1">
      <alignment horizontal="center"/>
    </xf>
    <xf numFmtId="43" fontId="7" fillId="3" borderId="18" xfId="0" applyNumberFormat="1" applyFont="1" applyFill="1" applyBorder="1" applyAlignment="1">
      <alignment horizontal="center"/>
    </xf>
    <xf numFmtId="0" fontId="2" fillId="9" borderId="27" xfId="0" applyFont="1" applyFill="1" applyBorder="1" applyAlignment="1">
      <alignment horizontal="center"/>
    </xf>
    <xf numFmtId="0" fontId="2" fillId="9" borderId="24" xfId="0" applyFont="1" applyFill="1" applyBorder="1" applyAlignment="1">
      <alignment horizontal="center"/>
    </xf>
    <xf numFmtId="0" fontId="11" fillId="9" borderId="27" xfId="0" applyFont="1" applyFill="1" applyBorder="1" applyAlignment="1">
      <alignment horizontal="center"/>
    </xf>
    <xf numFmtId="0" fontId="11" fillId="9" borderId="24" xfId="0" applyFont="1" applyFill="1" applyBorder="1" applyAlignment="1">
      <alignment horizontal="center"/>
    </xf>
    <xf numFmtId="164" fontId="7" fillId="9" borderId="27" xfId="1" applyNumberFormat="1" applyFont="1" applyFill="1" applyBorder="1" applyAlignment="1">
      <alignment horizontal="right"/>
    </xf>
    <xf numFmtId="164" fontId="7" fillId="9" borderId="23" xfId="1" applyNumberFormat="1" applyFont="1" applyFill="1" applyBorder="1" applyAlignment="1">
      <alignment horizontal="right"/>
    </xf>
    <xf numFmtId="164" fontId="7" fillId="9" borderId="24" xfId="1" applyNumberFormat="1" applyFont="1" applyFill="1" applyBorder="1" applyAlignment="1">
      <alignment horizontal="right"/>
    </xf>
    <xf numFmtId="164" fontId="7" fillId="9" borderId="41" xfId="1" applyNumberFormat="1" applyFont="1" applyFill="1" applyBorder="1" applyAlignment="1">
      <alignment horizontal="right"/>
    </xf>
    <xf numFmtId="15" fontId="5" fillId="3" borderId="42" xfId="1" applyNumberFormat="1" applyFont="1" applyFill="1" applyBorder="1" applyAlignment="1">
      <alignment horizontal="center"/>
    </xf>
    <xf numFmtId="10" fontId="7" fillId="3" borderId="42" xfId="1" applyNumberFormat="1" applyFont="1" applyFill="1" applyBorder="1" applyAlignment="1">
      <alignment horizontal="center"/>
    </xf>
    <xf numFmtId="164" fontId="7" fillId="3" borderId="42" xfId="1" applyNumberFormat="1" applyFont="1" applyFill="1" applyBorder="1" applyAlignment="1">
      <alignment horizontal="center"/>
    </xf>
    <xf numFmtId="164" fontId="7" fillId="3" borderId="0" xfId="1" applyNumberFormat="1" applyFont="1" applyFill="1" applyBorder="1" applyAlignment="1">
      <alignment horizontal="center"/>
    </xf>
    <xf numFmtId="164" fontId="7" fillId="3" borderId="0" xfId="1" applyNumberFormat="1" applyFont="1" applyFill="1" applyAlignment="1">
      <alignment horizontal="center"/>
    </xf>
    <xf numFmtId="14" fontId="5" fillId="3" borderId="25" xfId="0" applyNumberFormat="1" applyFont="1" applyFill="1" applyBorder="1" applyAlignment="1">
      <alignment horizontal="center"/>
    </xf>
    <xf numFmtId="14" fontId="5" fillId="3" borderId="30" xfId="0" applyNumberFormat="1" applyFont="1" applyFill="1" applyBorder="1" applyAlignment="1">
      <alignment horizontal="center"/>
    </xf>
    <xf numFmtId="10" fontId="5" fillId="3" borderId="25" xfId="0" applyNumberFormat="1" applyFont="1" applyFill="1" applyBorder="1" applyAlignment="1">
      <alignment horizontal="center"/>
    </xf>
    <xf numFmtId="0" fontId="5" fillId="3" borderId="30" xfId="0" applyFont="1" applyFill="1" applyBorder="1" applyAlignment="1">
      <alignment horizontal="center"/>
    </xf>
    <xf numFmtId="164" fontId="7" fillId="3" borderId="30" xfId="1" applyNumberFormat="1" applyFont="1" applyFill="1" applyBorder="1" applyAlignment="1">
      <alignment horizontal="right"/>
    </xf>
    <xf numFmtId="0" fontId="6" fillId="5" borderId="1" xfId="0" applyFont="1" applyFill="1" applyBorder="1" applyAlignment="1">
      <alignment horizontal="center"/>
    </xf>
    <xf numFmtId="0" fontId="6" fillId="5" borderId="2" xfId="0" applyFont="1" applyFill="1" applyBorder="1" applyAlignment="1">
      <alignment horizontal="center"/>
    </xf>
    <xf numFmtId="0" fontId="6" fillId="5" borderId="3" xfId="0" applyFont="1" applyFill="1" applyBorder="1" applyAlignment="1">
      <alignment horizontal="center"/>
    </xf>
    <xf numFmtId="10" fontId="7" fillId="3" borderId="25" xfId="0" applyNumberFormat="1" applyFont="1" applyFill="1" applyBorder="1" applyAlignment="1">
      <alignment horizontal="center" vertical="center"/>
    </xf>
    <xf numFmtId="10" fontId="7" fillId="3" borderId="28" xfId="0" applyNumberFormat="1" applyFont="1" applyFill="1" applyBorder="1" applyAlignment="1">
      <alignment horizontal="center" vertical="center"/>
    </xf>
    <xf numFmtId="10" fontId="7" fillId="3" borderId="34" xfId="0" applyNumberFormat="1" applyFont="1" applyFill="1" applyBorder="1" applyAlignment="1">
      <alignment horizontal="center" vertical="center"/>
    </xf>
    <xf numFmtId="0" fontId="2" fillId="4" borderId="28" xfId="0" applyFont="1" applyFill="1" applyBorder="1" applyAlignment="1">
      <alignment horizontal="center" vertical="center"/>
    </xf>
    <xf numFmtId="0" fontId="2" fillId="4" borderId="30" xfId="0" applyFont="1" applyFill="1" applyBorder="1" applyAlignment="1">
      <alignment horizontal="center" vertical="center"/>
    </xf>
    <xf numFmtId="0" fontId="2" fillId="4" borderId="25" xfId="0" applyFont="1" applyFill="1" applyBorder="1" applyAlignment="1">
      <alignment horizontal="center"/>
    </xf>
    <xf numFmtId="0" fontId="2" fillId="4" borderId="30" xfId="0" applyFont="1" applyFill="1" applyBorder="1" applyAlignment="1">
      <alignment horizontal="center"/>
    </xf>
    <xf numFmtId="0" fontId="2" fillId="4" borderId="20" xfId="0" applyFont="1" applyFill="1" applyBorder="1" applyAlignment="1">
      <alignment horizontal="center"/>
    </xf>
    <xf numFmtId="0" fontId="2" fillId="4" borderId="21" xfId="0" applyFont="1" applyFill="1" applyBorder="1" applyAlignment="1">
      <alignment horizontal="center"/>
    </xf>
    <xf numFmtId="164" fontId="5" fillId="3" borderId="25" xfId="1" applyNumberFormat="1" applyFont="1" applyFill="1" applyBorder="1" applyAlignment="1">
      <alignment horizontal="right"/>
    </xf>
    <xf numFmtId="164" fontId="5" fillId="3" borderId="28" xfId="1" applyNumberFormat="1" applyFont="1" applyFill="1" applyBorder="1" applyAlignment="1">
      <alignment horizontal="right"/>
    </xf>
    <xf numFmtId="164" fontId="5" fillId="3" borderId="34" xfId="1" applyNumberFormat="1" applyFont="1" applyFill="1" applyBorder="1" applyAlignment="1">
      <alignment horizontal="right"/>
    </xf>
    <xf numFmtId="43" fontId="5" fillId="3" borderId="25" xfId="1" applyFont="1" applyFill="1" applyBorder="1" applyAlignment="1">
      <alignment horizontal="right"/>
    </xf>
    <xf numFmtId="43" fontId="5" fillId="3" borderId="28" xfId="1" applyFont="1" applyFill="1" applyBorder="1" applyAlignment="1">
      <alignment horizontal="right"/>
    </xf>
    <xf numFmtId="43" fontId="5" fillId="3" borderId="34" xfId="1" applyFont="1" applyFill="1" applyBorder="1" applyAlignment="1">
      <alignment horizontal="right"/>
    </xf>
    <xf numFmtId="164" fontId="5" fillId="3" borderId="37" xfId="1" applyNumberFormat="1" applyFont="1" applyFill="1" applyBorder="1" applyAlignment="1">
      <alignment horizontal="right"/>
    </xf>
    <xf numFmtId="164" fontId="5" fillId="3" borderId="36" xfId="1" applyNumberFormat="1" applyFont="1" applyFill="1" applyBorder="1" applyAlignment="1">
      <alignment horizontal="right"/>
    </xf>
    <xf numFmtId="164" fontId="5" fillId="3" borderId="39" xfId="1" applyNumberFormat="1" applyFont="1" applyFill="1" applyBorder="1" applyAlignment="1">
      <alignment horizontal="right"/>
    </xf>
    <xf numFmtId="164" fontId="6" fillId="5" borderId="1" xfId="0" applyNumberFormat="1" applyFont="1" applyFill="1" applyBorder="1" applyAlignment="1">
      <alignment horizontal="center"/>
    </xf>
    <xf numFmtId="164" fontId="6" fillId="5" borderId="2" xfId="0" applyNumberFormat="1" applyFont="1" applyFill="1" applyBorder="1" applyAlignment="1">
      <alignment horizontal="center"/>
    </xf>
    <xf numFmtId="164" fontId="6" fillId="5" borderId="3" xfId="0" applyNumberFormat="1" applyFont="1" applyFill="1" applyBorder="1" applyAlignment="1">
      <alignment horizontal="center"/>
    </xf>
    <xf numFmtId="164" fontId="12" fillId="6" borderId="37" xfId="1" applyNumberFormat="1" applyFont="1" applyFill="1" applyBorder="1" applyAlignment="1">
      <alignment horizontal="right"/>
    </xf>
    <xf numFmtId="164" fontId="12" fillId="6" borderId="36" xfId="1" applyNumberFormat="1" applyFont="1" applyFill="1" applyBorder="1" applyAlignment="1">
      <alignment horizontal="right"/>
    </xf>
    <xf numFmtId="164" fontId="12" fillId="6" borderId="38" xfId="1" applyNumberFormat="1" applyFont="1" applyFill="1" applyBorder="1" applyAlignment="1">
      <alignment horizontal="right"/>
    </xf>
    <xf numFmtId="0" fontId="6" fillId="5" borderId="12" xfId="0" applyFont="1" applyFill="1" applyBorder="1" applyAlignment="1">
      <alignment horizontal="center"/>
    </xf>
    <xf numFmtId="0" fontId="6" fillId="5" borderId="13" xfId="0" applyFont="1" applyFill="1" applyBorder="1" applyAlignment="1">
      <alignment horizontal="center"/>
    </xf>
    <xf numFmtId="0" fontId="6" fillId="5" borderId="40" xfId="0" applyFont="1" applyFill="1" applyBorder="1" applyAlignment="1">
      <alignment horizontal="center"/>
    </xf>
    <xf numFmtId="164" fontId="5" fillId="3" borderId="27" xfId="1" applyNumberFormat="1" applyFont="1" applyFill="1" applyBorder="1" applyAlignment="1">
      <alignment horizontal="right"/>
    </xf>
    <xf numFmtId="164" fontId="5" fillId="3" borderId="23" xfId="1" applyNumberFormat="1" applyFont="1" applyFill="1" applyBorder="1" applyAlignment="1">
      <alignment horizontal="right"/>
    </xf>
    <xf numFmtId="164" fontId="5" fillId="3" borderId="30" xfId="1" applyNumberFormat="1" applyFont="1" applyFill="1" applyBorder="1" applyAlignment="1">
      <alignment horizontal="right"/>
    </xf>
    <xf numFmtId="164" fontId="5" fillId="3" borderId="41" xfId="1" applyNumberFormat="1" applyFont="1" applyFill="1" applyBorder="1" applyAlignment="1">
      <alignment horizontal="right"/>
    </xf>
    <xf numFmtId="164" fontId="5" fillId="3" borderId="42" xfId="1" applyNumberFormat="1" applyFont="1" applyFill="1" applyBorder="1" applyAlignment="1">
      <alignment horizontal="right"/>
    </xf>
    <xf numFmtId="164" fontId="5" fillId="3" borderId="0" xfId="1" applyNumberFormat="1" applyFont="1" applyFill="1" applyBorder="1" applyAlignment="1">
      <alignment horizontal="right"/>
    </xf>
    <xf numFmtId="164" fontId="5" fillId="3" borderId="24" xfId="1" applyNumberFormat="1" applyFont="1" applyFill="1" applyBorder="1" applyAlignment="1">
      <alignment horizontal="right"/>
    </xf>
    <xf numFmtId="164" fontId="5" fillId="3" borderId="31" xfId="1" applyNumberFormat="1" applyFont="1" applyFill="1" applyBorder="1" applyAlignment="1">
      <alignment horizontal="right"/>
    </xf>
    <xf numFmtId="164" fontId="5" fillId="3" borderId="18" xfId="1" applyNumberFormat="1" applyFont="1" applyFill="1" applyBorder="1" applyAlignment="1">
      <alignment horizontal="right"/>
    </xf>
    <xf numFmtId="164" fontId="5" fillId="3" borderId="19" xfId="1" applyNumberFormat="1" applyFont="1" applyFill="1" applyBorder="1" applyAlignment="1">
      <alignment horizontal="right"/>
    </xf>
    <xf numFmtId="164" fontId="5" fillId="3" borderId="26" xfId="1" applyNumberFormat="1" applyFont="1" applyFill="1" applyBorder="1" applyAlignment="1">
      <alignment horizontal="right"/>
    </xf>
    <xf numFmtId="0" fontId="5" fillId="3" borderId="42" xfId="0" applyFont="1" applyFill="1" applyBorder="1" applyAlignment="1">
      <alignment horizontal="right"/>
    </xf>
    <xf numFmtId="0" fontId="5" fillId="3" borderId="0" xfId="0" applyFont="1" applyFill="1" applyAlignment="1">
      <alignment horizontal="right"/>
    </xf>
    <xf numFmtId="0" fontId="9" fillId="3" borderId="31" xfId="0" applyFont="1" applyFill="1" applyBorder="1" applyAlignment="1">
      <alignment horizontal="right"/>
    </xf>
    <xf numFmtId="0" fontId="9" fillId="3" borderId="18" xfId="0" applyFont="1" applyFill="1" applyBorder="1" applyAlignment="1">
      <alignment horizontal="right"/>
    </xf>
    <xf numFmtId="0" fontId="9" fillId="3" borderId="43" xfId="0" applyFont="1" applyFill="1" applyBorder="1" applyAlignment="1">
      <alignment horizontal="right"/>
    </xf>
    <xf numFmtId="43" fontId="5" fillId="3" borderId="42" xfId="0" applyNumberFormat="1" applyFont="1" applyFill="1" applyBorder="1" applyAlignment="1">
      <alignment horizontal="right"/>
    </xf>
    <xf numFmtId="43" fontId="5" fillId="3" borderId="0" xfId="0" applyNumberFormat="1" applyFont="1" applyFill="1" applyAlignment="1">
      <alignment horizontal="right"/>
    </xf>
    <xf numFmtId="0" fontId="2" fillId="4" borderId="29" xfId="0" applyFont="1" applyFill="1" applyBorder="1" applyAlignment="1">
      <alignment horizontal="left" vertical="center"/>
    </xf>
    <xf numFmtId="0" fontId="2" fillId="4" borderId="28" xfId="0" applyFont="1" applyFill="1" applyBorder="1" applyAlignment="1">
      <alignment horizontal="left" vertical="center"/>
    </xf>
    <xf numFmtId="0" fontId="2" fillId="4" borderId="30" xfId="0" applyFont="1" applyFill="1" applyBorder="1" applyAlignment="1">
      <alignment horizontal="left" vertical="center"/>
    </xf>
    <xf numFmtId="0" fontId="2" fillId="4" borderId="25" xfId="0" applyFont="1" applyFill="1" applyBorder="1" applyAlignment="1">
      <alignment horizontal="center" vertical="center"/>
    </xf>
    <xf numFmtId="0" fontId="2" fillId="4" borderId="25" xfId="0" applyFont="1" applyFill="1" applyBorder="1" applyAlignment="1">
      <alignment horizontal="center" vertical="center" wrapText="1"/>
    </xf>
    <xf numFmtId="0" fontId="2" fillId="4" borderId="28" xfId="0" applyFont="1" applyFill="1" applyBorder="1" applyAlignment="1">
      <alignment horizontal="center" vertical="center" wrapText="1"/>
    </xf>
    <xf numFmtId="0" fontId="2" fillId="4" borderId="30" xfId="0" applyFont="1" applyFill="1" applyBorder="1" applyAlignment="1">
      <alignment horizontal="center" vertical="center" wrapText="1"/>
    </xf>
    <xf numFmtId="0" fontId="2" fillId="4" borderId="34" xfId="0" applyFont="1" applyFill="1" applyBorder="1" applyAlignment="1">
      <alignment horizontal="center" vertical="center"/>
    </xf>
    <xf numFmtId="0" fontId="0" fillId="3" borderId="42" xfId="0" applyFill="1" applyBorder="1" applyAlignment="1">
      <alignment horizontal="right"/>
    </xf>
    <xf numFmtId="0" fontId="0" fillId="3" borderId="0" xfId="0" applyFill="1" applyAlignment="1">
      <alignment horizontal="right"/>
    </xf>
    <xf numFmtId="0" fontId="5" fillId="3" borderId="27" xfId="0" applyFont="1" applyFill="1" applyBorder="1" applyAlignment="1">
      <alignment horizontal="right"/>
    </xf>
    <xf numFmtId="0" fontId="5" fillId="3" borderId="23" xfId="0" applyFont="1" applyFill="1" applyBorder="1" applyAlignment="1">
      <alignment horizontal="right"/>
    </xf>
    <xf numFmtId="43" fontId="5" fillId="3" borderId="25" xfId="0" applyNumberFormat="1" applyFont="1" applyFill="1" applyBorder="1" applyAlignment="1">
      <alignment horizontal="center"/>
    </xf>
    <xf numFmtId="43" fontId="5" fillId="3" borderId="25" xfId="1" applyFont="1" applyFill="1" applyBorder="1" applyAlignment="1">
      <alignment horizontal="center"/>
    </xf>
    <xf numFmtId="43" fontId="5" fillId="3" borderId="30" xfId="1" applyFont="1" applyFill="1" applyBorder="1" applyAlignment="1">
      <alignment horizontal="center"/>
    </xf>
    <xf numFmtId="43" fontId="5" fillId="3" borderId="34" xfId="1" applyFont="1" applyFill="1" applyBorder="1" applyAlignment="1">
      <alignment horizontal="center"/>
    </xf>
    <xf numFmtId="43" fontId="5" fillId="3" borderId="37" xfId="1" applyFont="1" applyFill="1" applyBorder="1" applyAlignment="1">
      <alignment horizontal="center"/>
    </xf>
    <xf numFmtId="43" fontId="5" fillId="3" borderId="38" xfId="1" applyFont="1" applyFill="1" applyBorder="1" applyAlignment="1">
      <alignment horizontal="center"/>
    </xf>
    <xf numFmtId="43" fontId="5" fillId="3" borderId="39" xfId="1" applyFont="1" applyFill="1" applyBorder="1" applyAlignment="1">
      <alignment horizontal="center"/>
    </xf>
    <xf numFmtId="43" fontId="5" fillId="3" borderId="37" xfId="0" applyNumberFormat="1" applyFont="1" applyFill="1" applyBorder="1" applyAlignment="1">
      <alignment horizontal="right"/>
    </xf>
    <xf numFmtId="43" fontId="5" fillId="3" borderId="36" xfId="0" applyNumberFormat="1" applyFont="1" applyFill="1" applyBorder="1" applyAlignment="1">
      <alignment horizontal="right"/>
    </xf>
    <xf numFmtId="43" fontId="5" fillId="3" borderId="39" xfId="0" applyNumberFormat="1" applyFont="1" applyFill="1" applyBorder="1" applyAlignment="1">
      <alignment horizontal="right"/>
    </xf>
    <xf numFmtId="0" fontId="2" fillId="6" borderId="25" xfId="0" applyFont="1" applyFill="1" applyBorder="1" applyAlignment="1">
      <alignment horizontal="center"/>
    </xf>
    <xf numFmtId="0" fontId="2" fillId="6" borderId="30" xfId="0" applyFont="1" applyFill="1" applyBorder="1" applyAlignment="1">
      <alignment horizontal="center"/>
    </xf>
    <xf numFmtId="0" fontId="2" fillId="6" borderId="27" xfId="0" applyFont="1" applyFill="1" applyBorder="1" applyAlignment="1">
      <alignment horizontal="center"/>
    </xf>
    <xf numFmtId="0" fontId="2" fillId="6" borderId="24" xfId="0" applyFont="1" applyFill="1" applyBorder="1" applyAlignment="1">
      <alignment horizontal="center"/>
    </xf>
    <xf numFmtId="0" fontId="2" fillId="6" borderId="0" xfId="0" applyFont="1" applyFill="1" applyAlignment="1">
      <alignment horizontal="center"/>
    </xf>
    <xf numFmtId="0" fontId="2" fillId="6" borderId="5" xfId="0" applyFont="1" applyFill="1" applyBorder="1" applyAlignment="1">
      <alignment horizontal="center"/>
    </xf>
    <xf numFmtId="164" fontId="5" fillId="3" borderId="44" xfId="1" applyNumberFormat="1" applyFont="1" applyFill="1" applyBorder="1" applyAlignment="1">
      <alignment horizontal="right"/>
    </xf>
    <xf numFmtId="164" fontId="5" fillId="3" borderId="7" xfId="1" applyNumberFormat="1" applyFont="1" applyFill="1" applyBorder="1" applyAlignment="1">
      <alignment horizontal="right"/>
    </xf>
    <xf numFmtId="43" fontId="5" fillId="3" borderId="31" xfId="0" applyNumberFormat="1" applyFont="1" applyFill="1" applyBorder="1" applyAlignment="1">
      <alignment horizontal="right"/>
    </xf>
    <xf numFmtId="0" fontId="5" fillId="3" borderId="18" xfId="0" applyFont="1" applyFill="1" applyBorder="1" applyAlignment="1">
      <alignment horizontal="right"/>
    </xf>
    <xf numFmtId="0" fontId="5" fillId="3" borderId="43" xfId="0" applyFont="1" applyFill="1" applyBorder="1" applyAlignment="1">
      <alignment horizontal="right"/>
    </xf>
    <xf numFmtId="164" fontId="5" fillId="3" borderId="44" xfId="1" applyNumberFormat="1" applyFont="1" applyFill="1" applyBorder="1" applyAlignment="1">
      <alignment horizontal="center"/>
    </xf>
    <xf numFmtId="164" fontId="5" fillId="3" borderId="7" xfId="1" applyNumberFormat="1" applyFont="1" applyFill="1" applyBorder="1" applyAlignment="1">
      <alignment horizontal="center"/>
    </xf>
    <xf numFmtId="164" fontId="7" fillId="3" borderId="27" xfId="0" applyNumberFormat="1" applyFont="1" applyFill="1" applyBorder="1" applyAlignment="1">
      <alignment horizontal="right"/>
    </xf>
    <xf numFmtId="164" fontId="7" fillId="3" borderId="23" xfId="0" applyNumberFormat="1" applyFont="1" applyFill="1" applyBorder="1" applyAlignment="1">
      <alignment horizontal="right"/>
    </xf>
    <xf numFmtId="164" fontId="7" fillId="3" borderId="41" xfId="0" applyNumberFormat="1" applyFont="1" applyFill="1" applyBorder="1" applyAlignment="1">
      <alignment horizontal="right"/>
    </xf>
    <xf numFmtId="164" fontId="5" fillId="3" borderId="31" xfId="1" applyNumberFormat="1" applyFont="1" applyFill="1" applyBorder="1" applyAlignment="1">
      <alignment horizontal="center"/>
    </xf>
    <xf numFmtId="164" fontId="5" fillId="3" borderId="18" xfId="1" applyNumberFormat="1" applyFont="1" applyFill="1" applyBorder="1" applyAlignment="1">
      <alignment horizontal="center"/>
    </xf>
    <xf numFmtId="164" fontId="2" fillId="6" borderId="29" xfId="0" applyNumberFormat="1" applyFont="1" applyFill="1" applyBorder="1" applyAlignment="1">
      <alignment horizontal="center"/>
    </xf>
    <xf numFmtId="164" fontId="2" fillId="6" borderId="28" xfId="0" applyNumberFormat="1" applyFont="1" applyFill="1" applyBorder="1" applyAlignment="1">
      <alignment horizontal="center"/>
    </xf>
    <xf numFmtId="164" fontId="2" fillId="6" borderId="34" xfId="0" applyNumberFormat="1" applyFont="1" applyFill="1" applyBorder="1" applyAlignment="1">
      <alignment horizontal="center"/>
    </xf>
    <xf numFmtId="164" fontId="5" fillId="3" borderId="42" xfId="1" applyNumberFormat="1" applyFont="1" applyFill="1" applyBorder="1" applyAlignment="1">
      <alignment horizontal="center"/>
    </xf>
    <xf numFmtId="164" fontId="5" fillId="3" borderId="0" xfId="1" applyNumberFormat="1" applyFont="1" applyFill="1" applyBorder="1" applyAlignment="1">
      <alignment horizontal="center"/>
    </xf>
    <xf numFmtId="164" fontId="7" fillId="0" borderId="27" xfId="1" applyNumberFormat="1" applyFont="1" applyFill="1" applyBorder="1" applyAlignment="1">
      <alignment horizontal="right"/>
    </xf>
    <xf numFmtId="164" fontId="7" fillId="0" borderId="23" xfId="1" applyNumberFormat="1" applyFont="1" applyFill="1" applyBorder="1" applyAlignment="1">
      <alignment horizontal="right"/>
    </xf>
    <xf numFmtId="164" fontId="7" fillId="0" borderId="41" xfId="1" applyNumberFormat="1" applyFont="1" applyFill="1" applyBorder="1" applyAlignment="1">
      <alignment horizontal="right"/>
    </xf>
    <xf numFmtId="164" fontId="5" fillId="3" borderId="5" xfId="1" applyNumberFormat="1" applyFont="1" applyFill="1" applyBorder="1" applyAlignment="1">
      <alignment horizontal="center"/>
    </xf>
    <xf numFmtId="164" fontId="5" fillId="0" borderId="31" xfId="1" applyNumberFormat="1" applyFont="1" applyFill="1" applyBorder="1" applyAlignment="1">
      <alignment horizontal="center"/>
    </xf>
    <xf numFmtId="164" fontId="5" fillId="0" borderId="18" xfId="1" applyNumberFormat="1" applyFont="1" applyFill="1" applyBorder="1" applyAlignment="1">
      <alignment horizontal="center"/>
    </xf>
    <xf numFmtId="43" fontId="7" fillId="3" borderId="27" xfId="0" applyNumberFormat="1" applyFont="1" applyFill="1" applyBorder="1" applyAlignment="1">
      <alignment horizontal="right"/>
    </xf>
    <xf numFmtId="0" fontId="7" fillId="3" borderId="23" xfId="0" applyFont="1" applyFill="1" applyBorder="1" applyAlignment="1">
      <alignment horizontal="right"/>
    </xf>
    <xf numFmtId="0" fontId="7" fillId="3" borderId="41" xfId="0" applyFont="1" applyFill="1" applyBorder="1" applyAlignment="1">
      <alignment horizontal="right"/>
    </xf>
    <xf numFmtId="43" fontId="5" fillId="3" borderId="0" xfId="1" applyFont="1" applyFill="1" applyBorder="1" applyAlignment="1">
      <alignment horizontal="center"/>
    </xf>
    <xf numFmtId="43" fontId="5" fillId="3" borderId="18" xfId="1" applyFont="1" applyFill="1" applyBorder="1" applyAlignment="1">
      <alignment horizontal="center"/>
    </xf>
    <xf numFmtId="0" fontId="2" fillId="6" borderId="29" xfId="0" applyFont="1" applyFill="1" applyBorder="1" applyAlignment="1">
      <alignment horizontal="center"/>
    </xf>
    <xf numFmtId="0" fontId="2" fillId="6" borderId="28" xfId="0" applyFont="1" applyFill="1" applyBorder="1" applyAlignment="1">
      <alignment horizontal="center"/>
    </xf>
    <xf numFmtId="0" fontId="2" fillId="6" borderId="34" xfId="0" applyFont="1" applyFill="1" applyBorder="1" applyAlignment="1">
      <alignment horizontal="center"/>
    </xf>
    <xf numFmtId="0" fontId="0" fillId="3" borderId="37" xfId="0" applyFill="1" applyBorder="1" applyAlignment="1">
      <alignment horizontal="center"/>
    </xf>
    <xf numFmtId="0" fontId="0" fillId="3" borderId="38" xfId="0" applyFill="1" applyBorder="1" applyAlignment="1">
      <alignment horizontal="center"/>
    </xf>
    <xf numFmtId="0" fontId="0" fillId="3" borderId="39" xfId="0" applyFill="1" applyBorder="1" applyAlignment="1">
      <alignment horizontal="center"/>
    </xf>
    <xf numFmtId="43" fontId="7" fillId="3" borderId="25" xfId="1" applyFont="1" applyFill="1" applyBorder="1" applyAlignment="1">
      <alignment horizontal="right"/>
    </xf>
    <xf numFmtId="43" fontId="7" fillId="3" borderId="28" xfId="1" applyFont="1" applyFill="1" applyBorder="1" applyAlignment="1">
      <alignment horizontal="right"/>
    </xf>
    <xf numFmtId="43" fontId="7" fillId="3" borderId="34" xfId="1" applyFont="1" applyFill="1" applyBorder="1" applyAlignment="1">
      <alignment horizontal="right"/>
    </xf>
    <xf numFmtId="43" fontId="7" fillId="3" borderId="27" xfId="1" applyFont="1" applyFill="1" applyBorder="1" applyAlignment="1">
      <alignment horizontal="right"/>
    </xf>
    <xf numFmtId="43" fontId="7" fillId="3" borderId="23" xfId="1" applyFont="1" applyFill="1" applyBorder="1" applyAlignment="1">
      <alignment horizontal="right"/>
    </xf>
    <xf numFmtId="43" fontId="7" fillId="3" borderId="41" xfId="1" applyFont="1" applyFill="1" applyBorder="1" applyAlignment="1">
      <alignment horizontal="right"/>
    </xf>
    <xf numFmtId="10" fontId="0" fillId="3" borderId="25" xfId="0" applyNumberFormat="1" applyFill="1" applyBorder="1" applyAlignment="1">
      <alignment horizontal="center"/>
    </xf>
    <xf numFmtId="0" fontId="0" fillId="3" borderId="30" xfId="0" applyFill="1" applyBorder="1" applyAlignment="1">
      <alignment horizontal="center"/>
    </xf>
    <xf numFmtId="10" fontId="0" fillId="0" borderId="25" xfId="2" applyNumberFormat="1" applyFont="1" applyBorder="1" applyAlignment="1">
      <alignment horizontal="center"/>
    </xf>
    <xf numFmtId="10" fontId="0" fillId="0" borderId="34" xfId="2" applyNumberFormat="1" applyFont="1" applyBorder="1" applyAlignment="1">
      <alignment horizontal="center"/>
    </xf>
    <xf numFmtId="9" fontId="5" fillId="3" borderId="25" xfId="2" applyFont="1" applyFill="1" applyBorder="1" applyAlignment="1">
      <alignment horizontal="center"/>
    </xf>
    <xf numFmtId="9" fontId="5" fillId="3" borderId="34" xfId="2" applyFont="1" applyFill="1" applyBorder="1" applyAlignment="1">
      <alignment horizontal="center"/>
    </xf>
    <xf numFmtId="0" fontId="0" fillId="3" borderId="25" xfId="0" applyFill="1" applyBorder="1" applyAlignment="1">
      <alignment horizontal="center"/>
    </xf>
    <xf numFmtId="0" fontId="0" fillId="3" borderId="34" xfId="0" applyFill="1" applyBorder="1" applyAlignment="1">
      <alignment horizontal="center"/>
    </xf>
    <xf numFmtId="9" fontId="0" fillId="3" borderId="25" xfId="2" applyFont="1" applyFill="1" applyBorder="1" applyAlignment="1">
      <alignment horizontal="center"/>
    </xf>
    <xf numFmtId="9" fontId="0" fillId="3" borderId="30" xfId="2" applyFont="1" applyFill="1" applyBorder="1" applyAlignment="1">
      <alignment horizontal="center"/>
    </xf>
    <xf numFmtId="9" fontId="0" fillId="3" borderId="34" xfId="2" applyFont="1" applyFill="1" applyBorder="1" applyAlignment="1">
      <alignment horizontal="center"/>
    </xf>
    <xf numFmtId="15" fontId="5" fillId="3" borderId="25" xfId="0" applyNumberFormat="1" applyFont="1" applyFill="1" applyBorder="1" applyAlignment="1">
      <alignment horizontal="center"/>
    </xf>
    <xf numFmtId="15" fontId="5" fillId="3" borderId="30" xfId="0" applyNumberFormat="1" applyFont="1" applyFill="1" applyBorder="1" applyAlignment="1">
      <alignment horizontal="center"/>
    </xf>
    <xf numFmtId="15" fontId="5" fillId="3" borderId="34" xfId="0" applyNumberFormat="1" applyFont="1" applyFill="1" applyBorder="1" applyAlignment="1">
      <alignment horizontal="center"/>
    </xf>
    <xf numFmtId="9" fontId="5" fillId="3" borderId="30" xfId="2" applyFont="1" applyFill="1" applyBorder="1" applyAlignment="1">
      <alignment horizontal="center"/>
    </xf>
    <xf numFmtId="164" fontId="5" fillId="3" borderId="25" xfId="1" applyNumberFormat="1" applyFont="1" applyFill="1" applyBorder="1" applyAlignment="1">
      <alignment horizontal="center"/>
    </xf>
    <xf numFmtId="164" fontId="5" fillId="3" borderId="30" xfId="1" applyNumberFormat="1" applyFont="1" applyFill="1" applyBorder="1" applyAlignment="1">
      <alignment horizontal="center"/>
    </xf>
    <xf numFmtId="164" fontId="5" fillId="3" borderId="34" xfId="1" applyNumberFormat="1" applyFont="1" applyFill="1" applyBorder="1" applyAlignment="1">
      <alignment horizontal="center"/>
    </xf>
    <xf numFmtId="10" fontId="5" fillId="0" borderId="25" xfId="2" applyNumberFormat="1" applyFont="1" applyBorder="1" applyAlignment="1">
      <alignment horizontal="center"/>
    </xf>
    <xf numFmtId="10" fontId="5" fillId="0" borderId="30" xfId="2" applyNumberFormat="1" applyFont="1" applyBorder="1" applyAlignment="1">
      <alignment horizontal="center"/>
    </xf>
    <xf numFmtId="10" fontId="5" fillId="0" borderId="34" xfId="2" applyNumberFormat="1" applyFont="1" applyBorder="1" applyAlignment="1">
      <alignment horizontal="center"/>
    </xf>
    <xf numFmtId="10" fontId="5" fillId="3" borderId="25" xfId="2" applyNumberFormat="1" applyFont="1" applyFill="1" applyBorder="1" applyAlignment="1">
      <alignment horizontal="center"/>
    </xf>
    <xf numFmtId="10" fontId="5" fillId="3" borderId="30" xfId="2" applyNumberFormat="1" applyFont="1" applyFill="1" applyBorder="1" applyAlignment="1">
      <alignment horizontal="center"/>
    </xf>
    <xf numFmtId="10" fontId="5" fillId="3" borderId="34" xfId="2" applyNumberFormat="1" applyFont="1" applyFill="1" applyBorder="1" applyAlignment="1">
      <alignment horizontal="center"/>
    </xf>
    <xf numFmtId="10" fontId="5" fillId="0" borderId="25" xfId="2" applyNumberFormat="1" applyFont="1" applyFill="1" applyBorder="1" applyAlignment="1">
      <alignment horizontal="center"/>
    </xf>
    <xf numFmtId="10" fontId="5" fillId="0" borderId="30" xfId="2" applyNumberFormat="1" applyFont="1" applyFill="1" applyBorder="1" applyAlignment="1">
      <alignment horizontal="center"/>
    </xf>
    <xf numFmtId="9" fontId="5" fillId="0" borderId="25" xfId="2" applyFont="1" applyFill="1" applyBorder="1" applyAlignment="1">
      <alignment horizontal="center"/>
    </xf>
    <xf numFmtId="9" fontId="5" fillId="0" borderId="34" xfId="2" applyFont="1" applyFill="1" applyBorder="1" applyAlignment="1">
      <alignment horizontal="center"/>
    </xf>
    <xf numFmtId="164" fontId="5" fillId="0" borderId="20" xfId="1" applyNumberFormat="1" applyFont="1" applyFill="1" applyBorder="1" applyAlignment="1">
      <alignment horizontal="right"/>
    </xf>
    <xf numFmtId="164" fontId="5" fillId="0" borderId="21" xfId="1" applyNumberFormat="1" applyFont="1" applyFill="1" applyBorder="1" applyAlignment="1">
      <alignment horizontal="right"/>
    </xf>
    <xf numFmtId="0" fontId="0" fillId="3" borderId="32" xfId="0" applyFill="1" applyBorder="1" applyAlignment="1">
      <alignment horizontal="right"/>
    </xf>
    <xf numFmtId="0" fontId="0" fillId="3" borderId="33" xfId="0" applyFill="1" applyBorder="1" applyAlignment="1">
      <alignment horizontal="right"/>
    </xf>
    <xf numFmtId="0" fontId="2" fillId="5" borderId="1" xfId="0" applyFont="1" applyFill="1" applyBorder="1" applyAlignment="1">
      <alignment horizontal="center"/>
    </xf>
    <xf numFmtId="0" fontId="2" fillId="5" borderId="2" xfId="0" applyFont="1" applyFill="1" applyBorder="1" applyAlignment="1">
      <alignment horizontal="center"/>
    </xf>
    <xf numFmtId="0" fontId="2" fillId="5" borderId="3" xfId="0" applyFont="1" applyFill="1" applyBorder="1" applyAlignment="1">
      <alignment horizontal="center"/>
    </xf>
    <xf numFmtId="0" fontId="2" fillId="4" borderId="34" xfId="0" applyFont="1" applyFill="1" applyBorder="1" applyAlignment="1">
      <alignment horizontal="center"/>
    </xf>
    <xf numFmtId="14" fontId="5" fillId="3" borderId="20" xfId="0" applyNumberFormat="1" applyFont="1" applyFill="1" applyBorder="1" applyAlignment="1">
      <alignment horizontal="right" wrapText="1"/>
    </xf>
    <xf numFmtId="14" fontId="5" fillId="3" borderId="21" xfId="0" applyNumberFormat="1" applyFont="1" applyFill="1" applyBorder="1" applyAlignment="1">
      <alignment horizontal="right" wrapText="1"/>
    </xf>
    <xf numFmtId="0" fontId="2" fillId="4" borderId="22" xfId="0" applyFont="1" applyFill="1" applyBorder="1" applyAlignment="1">
      <alignment horizontal="left" vertical="center"/>
    </xf>
    <xf numFmtId="0" fontId="2" fillId="4" borderId="23" xfId="0" applyFont="1" applyFill="1" applyBorder="1" applyAlignment="1">
      <alignment horizontal="left" vertical="center"/>
    </xf>
    <xf numFmtId="0" fontId="2" fillId="4" borderId="26" xfId="0" applyFont="1" applyFill="1" applyBorder="1" applyAlignment="1">
      <alignment horizontal="left" vertical="center"/>
    </xf>
    <xf numFmtId="0" fontId="2" fillId="4" borderId="17" xfId="0" applyFont="1" applyFill="1" applyBorder="1" applyAlignment="1">
      <alignment horizontal="left" vertical="center"/>
    </xf>
    <xf numFmtId="0" fontId="2" fillId="4" borderId="18" xfId="0" applyFont="1" applyFill="1" applyBorder="1" applyAlignment="1">
      <alignment horizontal="left" vertical="center"/>
    </xf>
    <xf numFmtId="0" fontId="2" fillId="4" borderId="19" xfId="0" applyFont="1" applyFill="1" applyBorder="1" applyAlignment="1">
      <alignment horizontal="left" vertical="center"/>
    </xf>
    <xf numFmtId="14" fontId="5" fillId="0" borderId="20" xfId="0" applyNumberFormat="1" applyFont="1" applyBorder="1" applyAlignment="1">
      <alignment horizontal="right" wrapText="1"/>
    </xf>
    <xf numFmtId="14" fontId="5" fillId="0" borderId="21" xfId="0" applyNumberFormat="1" applyFont="1" applyBorder="1" applyAlignment="1">
      <alignment horizontal="right" wrapText="1"/>
    </xf>
    <xf numFmtId="0" fontId="5" fillId="0" borderId="20" xfId="0" applyFont="1" applyBorder="1" applyAlignment="1">
      <alignment horizontal="right"/>
    </xf>
    <xf numFmtId="0" fontId="5" fillId="0" borderId="21" xfId="0" applyFont="1" applyBorder="1" applyAlignment="1">
      <alignment horizontal="right"/>
    </xf>
    <xf numFmtId="0" fontId="3" fillId="13" borderId="1" xfId="0" applyFont="1" applyFill="1" applyBorder="1" applyAlignment="1">
      <alignment horizontal="center" vertical="center" wrapText="1"/>
    </xf>
    <xf numFmtId="0" fontId="3" fillId="13" borderId="2" xfId="0" applyFont="1" applyFill="1" applyBorder="1" applyAlignment="1">
      <alignment horizontal="center" vertical="center"/>
    </xf>
    <xf numFmtId="0" fontId="3" fillId="13" borderId="3" xfId="0" applyFont="1" applyFill="1" applyBorder="1" applyAlignment="1">
      <alignment horizontal="center" vertical="center"/>
    </xf>
    <xf numFmtId="0" fontId="3" fillId="13" borderId="6" xfId="0" applyFont="1" applyFill="1" applyBorder="1" applyAlignment="1">
      <alignment horizontal="center" vertical="center"/>
    </xf>
    <xf numFmtId="0" fontId="3" fillId="13" borderId="7" xfId="0" applyFont="1" applyFill="1" applyBorder="1" applyAlignment="1">
      <alignment horizontal="center" vertical="center"/>
    </xf>
    <xf numFmtId="0" fontId="3" fillId="13" borderId="8" xfId="0" applyFont="1" applyFill="1" applyBorder="1" applyAlignment="1">
      <alignment horizontal="center" vertical="center"/>
    </xf>
    <xf numFmtId="0" fontId="2" fillId="13" borderId="9" xfId="0" applyFont="1" applyFill="1" applyBorder="1" applyAlignment="1">
      <alignment horizontal="center"/>
    </xf>
    <xf numFmtId="0" fontId="2" fillId="13" borderId="10" xfId="0" applyFont="1" applyFill="1" applyBorder="1" applyAlignment="1">
      <alignment horizontal="center"/>
    </xf>
    <xf numFmtId="0" fontId="2" fillId="13" borderId="11" xfId="0" applyFont="1" applyFill="1" applyBorder="1" applyAlignment="1">
      <alignment horizontal="center"/>
    </xf>
    <xf numFmtId="14" fontId="5" fillId="3" borderId="15" xfId="0" applyNumberFormat="1" applyFont="1" applyFill="1" applyBorder="1" applyAlignment="1">
      <alignment horizontal="right" wrapText="1"/>
    </xf>
    <xf numFmtId="14" fontId="5" fillId="3" borderId="16" xfId="0" applyNumberFormat="1" applyFont="1" applyFill="1" applyBorder="1" applyAlignment="1">
      <alignment horizontal="right" wrapText="1"/>
    </xf>
    <xf numFmtId="0" fontId="2" fillId="4" borderId="24" xfId="0" applyFont="1" applyFill="1" applyBorder="1" applyAlignment="1">
      <alignment horizontal="left" vertical="center"/>
    </xf>
    <xf numFmtId="164" fontId="5" fillId="3" borderId="20" xfId="1" applyNumberFormat="1" applyFont="1" applyFill="1" applyBorder="1" applyAlignment="1">
      <alignment horizontal="right"/>
    </xf>
    <xf numFmtId="164" fontId="5" fillId="3" borderId="21" xfId="1" applyNumberFormat="1" applyFont="1" applyFill="1" applyBorder="1" applyAlignment="1">
      <alignment horizontal="right"/>
    </xf>
    <xf numFmtId="164" fontId="5" fillId="0" borderId="20" xfId="1" applyNumberFormat="1" applyFont="1" applyBorder="1" applyAlignment="1">
      <alignment horizontal="right"/>
    </xf>
    <xf numFmtId="164" fontId="5" fillId="0" borderId="21" xfId="1" applyNumberFormat="1" applyFont="1" applyBorder="1" applyAlignment="1">
      <alignment horizontal="right"/>
    </xf>
    <xf numFmtId="164" fontId="0" fillId="3" borderId="31" xfId="1" applyNumberFormat="1" applyFont="1" applyFill="1" applyBorder="1" applyAlignment="1">
      <alignment horizontal="center"/>
    </xf>
    <xf numFmtId="164" fontId="0" fillId="3" borderId="19" xfId="1" applyNumberFormat="1" applyFont="1" applyFill="1" applyBorder="1" applyAlignment="1">
      <alignment horizontal="center"/>
    </xf>
    <xf numFmtId="9" fontId="0" fillId="3" borderId="0" xfId="2" applyFont="1" applyFill="1" applyAlignment="1">
      <alignment horizontal="center"/>
    </xf>
    <xf numFmtId="9" fontId="0" fillId="3" borderId="26" xfId="2" applyFont="1" applyFill="1" applyBorder="1" applyAlignment="1">
      <alignment horizontal="center"/>
    </xf>
    <xf numFmtId="0" fontId="0" fillId="3" borderId="42" xfId="0" applyFill="1" applyBorder="1" applyAlignment="1">
      <alignment horizontal="center"/>
    </xf>
    <xf numFmtId="0" fontId="0" fillId="3" borderId="0" xfId="0" applyFill="1" applyAlignment="1">
      <alignment horizontal="center"/>
    </xf>
    <xf numFmtId="9" fontId="0" fillId="3" borderId="31" xfId="2" applyFont="1" applyFill="1" applyBorder="1" applyAlignment="1">
      <alignment horizontal="center"/>
    </xf>
    <xf numFmtId="9" fontId="0" fillId="3" borderId="19" xfId="2" applyFont="1" applyFill="1" applyBorder="1" applyAlignment="1">
      <alignment horizontal="center"/>
    </xf>
    <xf numFmtId="164" fontId="2" fillId="3" borderId="31" xfId="1" applyNumberFormat="1" applyFont="1" applyFill="1" applyBorder="1" applyAlignment="1">
      <alignment horizontal="center"/>
    </xf>
    <xf numFmtId="164" fontId="2" fillId="3" borderId="19" xfId="1" applyNumberFormat="1" applyFont="1" applyFill="1" applyBorder="1" applyAlignment="1">
      <alignment horizontal="center"/>
    </xf>
    <xf numFmtId="9" fontId="2" fillId="3" borderId="25" xfId="0" applyNumberFormat="1" applyFont="1" applyFill="1" applyBorder="1" applyAlignment="1">
      <alignment horizontal="center"/>
    </xf>
    <xf numFmtId="0" fontId="2" fillId="3" borderId="30" xfId="0" applyFont="1" applyFill="1" applyBorder="1" applyAlignment="1">
      <alignment horizontal="center"/>
    </xf>
    <xf numFmtId="0" fontId="2" fillId="3" borderId="25" xfId="0" applyFont="1" applyFill="1" applyBorder="1" applyAlignment="1">
      <alignment horizontal="center"/>
    </xf>
    <xf numFmtId="9" fontId="2" fillId="3" borderId="31" xfId="0" applyNumberFormat="1" applyFont="1" applyFill="1" applyBorder="1" applyAlignment="1">
      <alignment horizontal="center"/>
    </xf>
    <xf numFmtId="0" fontId="2" fillId="3" borderId="19" xfId="0" applyFont="1" applyFill="1" applyBorder="1" applyAlignment="1">
      <alignment horizontal="center"/>
    </xf>
    <xf numFmtId="164" fontId="0" fillId="3" borderId="42" xfId="1" applyNumberFormat="1" applyFont="1" applyFill="1" applyBorder="1" applyAlignment="1">
      <alignment horizontal="center"/>
    </xf>
    <xf numFmtId="164" fontId="0" fillId="3" borderId="26" xfId="1" applyNumberFormat="1" applyFont="1" applyFill="1" applyBorder="1" applyAlignment="1">
      <alignment horizontal="center"/>
    </xf>
    <xf numFmtId="9" fontId="0" fillId="3" borderId="42" xfId="2" applyFont="1" applyFill="1" applyBorder="1" applyAlignment="1">
      <alignment horizontal="center"/>
    </xf>
    <xf numFmtId="164" fontId="0" fillId="3" borderId="27" xfId="1" applyNumberFormat="1" applyFont="1" applyFill="1" applyBorder="1" applyAlignment="1">
      <alignment horizontal="center"/>
    </xf>
    <xf numFmtId="164" fontId="0" fillId="3" borderId="24" xfId="1" applyNumberFormat="1" applyFont="1" applyFill="1" applyBorder="1" applyAlignment="1">
      <alignment horizontal="center"/>
    </xf>
    <xf numFmtId="9" fontId="0" fillId="3" borderId="27" xfId="2" applyFont="1" applyFill="1" applyBorder="1" applyAlignment="1">
      <alignment horizontal="center"/>
    </xf>
    <xf numFmtId="9" fontId="0" fillId="3" borderId="24" xfId="2" applyFont="1" applyFill="1" applyBorder="1" applyAlignment="1">
      <alignment horizontal="center"/>
    </xf>
    <xf numFmtId="164" fontId="2" fillId="3" borderId="25" xfId="0" applyNumberFormat="1" applyFont="1" applyFill="1" applyBorder="1" applyAlignment="1">
      <alignment horizontal="center"/>
    </xf>
    <xf numFmtId="164" fontId="2" fillId="3" borderId="30" xfId="0" applyNumberFormat="1" applyFont="1" applyFill="1" applyBorder="1" applyAlignment="1">
      <alignment horizontal="center"/>
    </xf>
    <xf numFmtId="164" fontId="2" fillId="4" borderId="25" xfId="0" applyNumberFormat="1" applyFont="1" applyFill="1" applyBorder="1" applyAlignment="1">
      <alignment horizontal="center"/>
    </xf>
    <xf numFmtId="164" fontId="2" fillId="4" borderId="30" xfId="0" applyNumberFormat="1" applyFont="1" applyFill="1" applyBorder="1" applyAlignment="1">
      <alignment horizontal="center"/>
    </xf>
    <xf numFmtId="0" fontId="2" fillId="4" borderId="23" xfId="0" applyFont="1" applyFill="1" applyBorder="1" applyAlignment="1">
      <alignment horizontal="center"/>
    </xf>
    <xf numFmtId="0" fontId="2" fillId="4" borderId="24" xfId="0" applyFont="1" applyFill="1" applyBorder="1" applyAlignment="1">
      <alignment horizontal="center"/>
    </xf>
    <xf numFmtId="0" fontId="0" fillId="3" borderId="26" xfId="0" applyFill="1" applyBorder="1" applyAlignment="1">
      <alignment horizontal="center"/>
    </xf>
    <xf numFmtId="9" fontId="0" fillId="3" borderId="43" xfId="2" applyFont="1" applyFill="1" applyBorder="1" applyAlignment="1">
      <alignment horizontal="center"/>
    </xf>
    <xf numFmtId="164" fontId="2" fillId="3" borderId="37" xfId="0" applyNumberFormat="1" applyFont="1" applyFill="1" applyBorder="1" applyAlignment="1">
      <alignment horizontal="center"/>
    </xf>
    <xf numFmtId="0" fontId="2" fillId="3" borderId="38" xfId="0" applyFont="1" applyFill="1" applyBorder="1" applyAlignment="1">
      <alignment horizontal="center"/>
    </xf>
    <xf numFmtId="9" fontId="2" fillId="3" borderId="37" xfId="0" applyNumberFormat="1" applyFont="1" applyFill="1" applyBorder="1" applyAlignment="1">
      <alignment horizontal="center"/>
    </xf>
    <xf numFmtId="0" fontId="2" fillId="3" borderId="37" xfId="0" applyFont="1" applyFill="1" applyBorder="1" applyAlignment="1">
      <alignment horizontal="center"/>
    </xf>
    <xf numFmtId="0" fontId="2" fillId="3" borderId="39" xfId="0" applyFont="1" applyFill="1" applyBorder="1" applyAlignment="1">
      <alignment horizontal="center"/>
    </xf>
    <xf numFmtId="9" fontId="0" fillId="3" borderId="5" xfId="2" applyFont="1" applyFill="1" applyBorder="1" applyAlignment="1">
      <alignment horizontal="center"/>
    </xf>
    <xf numFmtId="9" fontId="0" fillId="3" borderId="0" xfId="2" applyFont="1" applyFill="1" applyBorder="1" applyAlignment="1">
      <alignment horizontal="center"/>
    </xf>
    <xf numFmtId="9" fontId="0" fillId="3" borderId="23" xfId="2" applyFont="1" applyFill="1" applyBorder="1" applyAlignment="1">
      <alignment horizontal="center"/>
    </xf>
    <xf numFmtId="9" fontId="7" fillId="3" borderId="37" xfId="0" applyNumberFormat="1" applyFont="1" applyFill="1" applyBorder="1" applyAlignment="1">
      <alignment horizontal="center"/>
    </xf>
    <xf numFmtId="0" fontId="7" fillId="3" borderId="36" xfId="0" applyFont="1" applyFill="1" applyBorder="1" applyAlignment="1">
      <alignment horizontal="center"/>
    </xf>
    <xf numFmtId="0" fontId="7" fillId="3" borderId="38" xfId="0" applyFont="1" applyFill="1" applyBorder="1" applyAlignment="1">
      <alignment horizontal="center"/>
    </xf>
    <xf numFmtId="10" fontId="7" fillId="3" borderId="37" xfId="2" applyNumberFormat="1" applyFont="1" applyFill="1" applyBorder="1" applyAlignment="1">
      <alignment horizontal="center"/>
    </xf>
    <xf numFmtId="10" fontId="7" fillId="3" borderId="36" xfId="2" applyNumberFormat="1" applyFont="1" applyFill="1" applyBorder="1" applyAlignment="1">
      <alignment horizontal="center"/>
    </xf>
    <xf numFmtId="10" fontId="7" fillId="3" borderId="39" xfId="2" applyNumberFormat="1" applyFont="1" applyFill="1" applyBorder="1" applyAlignment="1">
      <alignment horizontal="center"/>
    </xf>
    <xf numFmtId="9" fontId="7" fillId="3" borderId="25" xfId="0" applyNumberFormat="1" applyFont="1" applyFill="1" applyBorder="1" applyAlignment="1">
      <alignment horizontal="center"/>
    </xf>
    <xf numFmtId="0" fontId="7" fillId="3" borderId="28" xfId="0" applyFont="1" applyFill="1" applyBorder="1" applyAlignment="1">
      <alignment horizontal="center"/>
    </xf>
    <xf numFmtId="0" fontId="7" fillId="3" borderId="30" xfId="0" applyFont="1" applyFill="1" applyBorder="1" applyAlignment="1">
      <alignment horizontal="center"/>
    </xf>
    <xf numFmtId="0" fontId="7" fillId="3" borderId="25" xfId="0" applyFont="1" applyFill="1" applyBorder="1" applyAlignment="1">
      <alignment horizontal="center"/>
    </xf>
    <xf numFmtId="10" fontId="7" fillId="3" borderId="25" xfId="2" applyNumberFormat="1" applyFont="1" applyFill="1" applyBorder="1" applyAlignment="1">
      <alignment horizontal="center"/>
    </xf>
    <xf numFmtId="10" fontId="7" fillId="3" borderId="28" xfId="2" applyNumberFormat="1" applyFont="1" applyFill="1" applyBorder="1" applyAlignment="1">
      <alignment horizontal="center"/>
    </xf>
    <xf numFmtId="10" fontId="7" fillId="3" borderId="34" xfId="2" applyNumberFormat="1" applyFont="1" applyFill="1" applyBorder="1" applyAlignment="1">
      <alignment horizontal="center"/>
    </xf>
    <xf numFmtId="0" fontId="11" fillId="3" borderId="25" xfId="0" applyFont="1" applyFill="1" applyBorder="1" applyAlignment="1">
      <alignment horizontal="center"/>
    </xf>
    <xf numFmtId="0" fontId="11" fillId="3" borderId="28" xfId="0" applyFont="1" applyFill="1" applyBorder="1" applyAlignment="1">
      <alignment horizontal="center"/>
    </xf>
    <xf numFmtId="0" fontId="11" fillId="3" borderId="30" xfId="0" applyFont="1" applyFill="1" applyBorder="1" applyAlignment="1">
      <alignment horizontal="center"/>
    </xf>
    <xf numFmtId="2" fontId="7" fillId="3" borderId="25" xfId="0" applyNumberFormat="1" applyFont="1" applyFill="1" applyBorder="1" applyAlignment="1">
      <alignment horizontal="center"/>
    </xf>
    <xf numFmtId="0" fontId="7" fillId="3" borderId="34" xfId="0" applyFont="1" applyFill="1" applyBorder="1" applyAlignment="1">
      <alignment horizontal="center"/>
    </xf>
    <xf numFmtId="0" fontId="7" fillId="3" borderId="27" xfId="0" applyFont="1" applyFill="1" applyBorder="1" applyAlignment="1">
      <alignment horizontal="center"/>
    </xf>
    <xf numFmtId="0" fontId="7" fillId="3" borderId="23" xfId="0" applyFont="1" applyFill="1" applyBorder="1" applyAlignment="1">
      <alignment horizontal="center"/>
    </xf>
    <xf numFmtId="0" fontId="7" fillId="3" borderId="24" xfId="0" applyFont="1" applyFill="1" applyBorder="1" applyAlignment="1">
      <alignment horizontal="center"/>
    </xf>
    <xf numFmtId="10" fontId="7" fillId="3" borderId="27" xfId="0" applyNumberFormat="1" applyFont="1" applyFill="1" applyBorder="1" applyAlignment="1">
      <alignment horizontal="center" vertical="center"/>
    </xf>
    <xf numFmtId="0" fontId="7" fillId="3" borderId="23" xfId="0" applyFont="1" applyFill="1" applyBorder="1" applyAlignment="1">
      <alignment horizontal="center" vertical="center"/>
    </xf>
    <xf numFmtId="0" fontId="7" fillId="3" borderId="41" xfId="0" applyFont="1" applyFill="1" applyBorder="1" applyAlignment="1">
      <alignment horizontal="center" vertical="center"/>
    </xf>
    <xf numFmtId="9" fontId="11" fillId="3" borderId="25" xfId="0" applyNumberFormat="1" applyFont="1" applyFill="1" applyBorder="1" applyAlignment="1">
      <alignment horizontal="center"/>
    </xf>
    <xf numFmtId="10" fontId="7" fillId="3" borderId="25" xfId="0" applyNumberFormat="1" applyFont="1" applyFill="1" applyBorder="1" applyAlignment="1">
      <alignment horizontal="center"/>
    </xf>
    <xf numFmtId="43" fontId="7" fillId="3" borderId="31" xfId="1" applyFont="1" applyFill="1" applyBorder="1" applyAlignment="1">
      <alignment horizontal="right"/>
    </xf>
    <xf numFmtId="43" fontId="7" fillId="3" borderId="18" xfId="1" applyFont="1" applyFill="1" applyBorder="1" applyAlignment="1">
      <alignment horizontal="right"/>
    </xf>
    <xf numFmtId="164" fontId="7" fillId="3" borderId="31" xfId="1" applyNumberFormat="1" applyFont="1" applyFill="1" applyBorder="1" applyAlignment="1">
      <alignment horizontal="right"/>
    </xf>
    <xf numFmtId="164" fontId="7" fillId="3" borderId="18" xfId="1" applyNumberFormat="1" applyFont="1" applyFill="1" applyBorder="1" applyAlignment="1">
      <alignment horizontal="right"/>
    </xf>
    <xf numFmtId="43" fontId="7" fillId="3" borderId="44" xfId="1" applyFont="1" applyFill="1" applyBorder="1" applyAlignment="1">
      <alignment horizontal="right"/>
    </xf>
    <xf numFmtId="43" fontId="7" fillId="3" borderId="7" xfId="1" applyFont="1" applyFill="1" applyBorder="1" applyAlignment="1">
      <alignment horizontal="right"/>
    </xf>
    <xf numFmtId="43" fontId="7" fillId="3" borderId="45" xfId="1" applyFont="1" applyFill="1" applyBorder="1" applyAlignment="1">
      <alignment horizontal="right"/>
    </xf>
    <xf numFmtId="164" fontId="7" fillId="3" borderId="44" xfId="1" applyNumberFormat="1" applyFont="1" applyFill="1" applyBorder="1" applyAlignment="1">
      <alignment horizontal="right"/>
    </xf>
    <xf numFmtId="164" fontId="7" fillId="3" borderId="7" xfId="1" applyNumberFormat="1" applyFont="1" applyFill="1" applyBorder="1" applyAlignment="1">
      <alignment horizontal="right"/>
    </xf>
    <xf numFmtId="164" fontId="7" fillId="3" borderId="8" xfId="1" applyNumberFormat="1" applyFont="1" applyFill="1" applyBorder="1" applyAlignment="1">
      <alignment horizontal="right"/>
    </xf>
    <xf numFmtId="43" fontId="7" fillId="3" borderId="42" xfId="1" applyFont="1" applyFill="1" applyBorder="1" applyAlignment="1">
      <alignment horizontal="right"/>
    </xf>
    <xf numFmtId="43" fontId="7" fillId="3" borderId="0" xfId="1" applyFont="1" applyFill="1" applyAlignment="1">
      <alignment horizontal="right"/>
    </xf>
    <xf numFmtId="164" fontId="7" fillId="3" borderId="42" xfId="1" applyNumberFormat="1" applyFont="1" applyFill="1" applyBorder="1" applyAlignment="1">
      <alignment horizontal="right"/>
    </xf>
    <xf numFmtId="164" fontId="7" fillId="3" borderId="0" xfId="1" applyNumberFormat="1" applyFont="1" applyFill="1" applyAlignment="1">
      <alignment horizontal="right"/>
    </xf>
    <xf numFmtId="164" fontId="7" fillId="0" borderId="42" xfId="1" applyNumberFormat="1" applyFont="1" applyFill="1" applyBorder="1" applyAlignment="1">
      <alignment horizontal="right"/>
    </xf>
    <xf numFmtId="164" fontId="7" fillId="0" borderId="0" xfId="1" applyNumberFormat="1" applyFont="1" applyFill="1" applyAlignment="1">
      <alignment horizontal="right"/>
    </xf>
    <xf numFmtId="164" fontId="7" fillId="0" borderId="31" xfId="1" applyNumberFormat="1" applyFont="1" applyFill="1" applyBorder="1" applyAlignment="1">
      <alignment horizontal="right"/>
    </xf>
    <xf numFmtId="164" fontId="7" fillId="0" borderId="18" xfId="1" applyNumberFormat="1" applyFont="1" applyFill="1" applyBorder="1" applyAlignment="1">
      <alignment horizontal="right"/>
    </xf>
    <xf numFmtId="43" fontId="7" fillId="3" borderId="24" xfId="1" applyFont="1" applyFill="1" applyBorder="1" applyAlignment="1">
      <alignment horizontal="right"/>
    </xf>
    <xf numFmtId="164" fontId="7" fillId="3" borderId="27" xfId="1" applyNumberFormat="1" applyFont="1" applyFill="1" applyBorder="1" applyAlignment="1">
      <alignment horizontal="right"/>
    </xf>
    <xf numFmtId="164" fontId="7" fillId="3" borderId="23" xfId="1" applyNumberFormat="1" applyFont="1" applyFill="1" applyBorder="1" applyAlignment="1">
      <alignment horizontal="right"/>
    </xf>
    <xf numFmtId="164" fontId="7" fillId="3" borderId="41" xfId="1" applyNumberFormat="1" applyFont="1" applyFill="1" applyBorder="1" applyAlignment="1">
      <alignment horizontal="right"/>
    </xf>
    <xf numFmtId="164" fontId="7" fillId="0" borderId="31" xfId="1" applyNumberFormat="1" applyFont="1" applyFill="1" applyBorder="1" applyAlignment="1">
      <alignment horizontal="center"/>
    </xf>
    <xf numFmtId="164" fontId="7" fillId="0" borderId="18" xfId="1" applyNumberFormat="1" applyFont="1" applyFill="1" applyBorder="1" applyAlignment="1">
      <alignment horizontal="center"/>
    </xf>
    <xf numFmtId="164" fontId="7" fillId="0" borderId="36" xfId="0" applyNumberFormat="1" applyFont="1" applyBorder="1" applyAlignment="1">
      <alignment horizontal="right"/>
    </xf>
    <xf numFmtId="164" fontId="7" fillId="0" borderId="39" xfId="0" applyNumberFormat="1" applyFont="1" applyBorder="1" applyAlignment="1">
      <alignment horizontal="right"/>
    </xf>
    <xf numFmtId="164" fontId="2" fillId="6" borderId="29" xfId="1" applyNumberFormat="1" applyFont="1" applyFill="1" applyBorder="1" applyAlignment="1">
      <alignment horizontal="center"/>
    </xf>
    <xf numFmtId="164" fontId="2" fillId="6" borderId="28" xfId="1" applyNumberFormat="1" applyFont="1" applyFill="1" applyBorder="1" applyAlignment="1">
      <alignment horizontal="center"/>
    </xf>
    <xf numFmtId="164" fontId="2" fillId="6" borderId="34" xfId="1" applyNumberFormat="1" applyFont="1" applyFill="1" applyBorder="1" applyAlignment="1">
      <alignment horizontal="center"/>
    </xf>
    <xf numFmtId="164" fontId="7" fillId="3" borderId="0" xfId="1" applyNumberFormat="1" applyFont="1" applyFill="1" applyBorder="1" applyAlignment="1">
      <alignment horizontal="right"/>
    </xf>
    <xf numFmtId="164" fontId="7" fillId="3" borderId="5" xfId="1" applyNumberFormat="1" applyFont="1" applyFill="1" applyBorder="1" applyAlignment="1">
      <alignment horizontal="right"/>
    </xf>
    <xf numFmtId="164" fontId="7" fillId="0" borderId="42" xfId="1" applyNumberFormat="1" applyFont="1" applyFill="1" applyBorder="1" applyAlignment="1">
      <alignment horizontal="center"/>
    </xf>
    <xf numFmtId="164" fontId="7" fillId="0" borderId="0" xfId="1" applyNumberFormat="1" applyFont="1" applyFill="1" applyBorder="1" applyAlignment="1">
      <alignment horizontal="center"/>
    </xf>
    <xf numFmtId="0" fontId="0" fillId="3" borderId="20" xfId="0" applyFill="1" applyBorder="1" applyAlignment="1">
      <alignment horizontal="right"/>
    </xf>
    <xf numFmtId="0" fontId="0" fillId="3" borderId="21" xfId="0" applyFill="1" applyBorder="1" applyAlignment="1">
      <alignment horizontal="right"/>
    </xf>
    <xf numFmtId="1" fontId="5" fillId="3" borderId="20" xfId="0" applyNumberFormat="1" applyFont="1" applyFill="1" applyBorder="1" applyAlignment="1">
      <alignment horizontal="right" wrapText="1"/>
    </xf>
    <xf numFmtId="1" fontId="5" fillId="3" borderId="21" xfId="0" applyNumberFormat="1" applyFont="1" applyFill="1" applyBorder="1" applyAlignment="1">
      <alignment horizontal="right" wrapText="1"/>
    </xf>
    <xf numFmtId="10" fontId="5" fillId="3" borderId="20" xfId="0" applyNumberFormat="1" applyFont="1" applyFill="1" applyBorder="1" applyAlignment="1">
      <alignment horizontal="right" wrapText="1"/>
    </xf>
  </cellXfs>
  <cellStyles count="8">
    <cellStyle name="Comma" xfId="1" builtinId="3"/>
    <cellStyle name="Comma 2" xfId="5" xr:uid="{C1AD4E1E-A843-41F9-8658-E5AAC47D6B7E}"/>
    <cellStyle name="Hyperlink 2" xfId="7" xr:uid="{5E00285A-5409-43B9-B353-8372A90DD4AC}"/>
    <cellStyle name="Normal" xfId="0" builtinId="0"/>
    <cellStyle name="Normal 13 2" xfId="3" xr:uid="{836AB87A-FEC9-4640-BF61-5EE20AE6EE0E}"/>
    <cellStyle name="Normal 3" xfId="4" xr:uid="{5BB24571-32E5-49BB-B7CD-7DF7BAA12660}"/>
    <cellStyle name="Percent" xfId="2" builtinId="5"/>
    <cellStyle name="Percent 4" xfId="6" xr:uid="{D209C4EE-0155-4FD4-A06F-609BEFCFD084}"/>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2.xml"/><Relationship Id="rId5" Type="http://schemas.openxmlformats.org/officeDocument/2006/relationships/theme" Target="theme/theme1.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persons/person.xml><?xml version="1.0" encoding="utf-8"?>
<personList xmlns="http://schemas.microsoft.com/office/spreadsheetml/2018/threadedcomments" xmlns:x="http://schemas.openxmlformats.org/spreadsheetml/2006/main">
  <person displayName="Tebogo Moseamedi" id="{A7C3353A-95BD-47B2-936D-932DAC8C04C3}" userId="S::Tebogo@tuhf.co.za::c7a2f782-5bdb-4eb3-90a2-4d8713fa8ede" providerId="AD"/>
  <person displayName="Lunga Mputa" id="{887A49E1-5790-42E9-B430-0E4A5CDBB1D0}" userId="S::lungam@tuhf.co.za::6f68d9d4-84e6-41c5-b8c9-07432bacfb7b" providerId="AD"/>
  <person displayName="Gunning, Nicholas NCM" id="{4A7BF5F4-438A-4A5B-A8FD-89E4B9778C45}" userId="S::Nicholas.Gunning@standardbank.co.za::f2009c57-e3a6-4270-8684-6331fd819ed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C8" dT="2020-07-10T12:15:10.58" personId="{4A7BF5F4-438A-4A5B-A8FD-89E4B9778C45}" id="{E6F64308-4F3C-400D-A650-5A55D77B440A}">
    <text>1.141.13	Administrator Report Date means the fifteenth twelfth day after each Determination Date, or if any such day is not a Business Day, then the immediately succeeding day that is a Business Day;</text>
  </threadedComment>
  <threadedComment ref="C9" dT="2020-07-10T12:16:41.19" personId="{4A7BF5F4-438A-4A5B-A8FD-89E4B9778C45}" id="{1DA83446-5F54-4FB9-BB5D-99134A052827}">
    <text>1.1021.100	Determination Date means the last Business Day of [December, March, June and September], save for the first Determination Date which will be the date specified in the APS;</text>
  </threadedComment>
  <threadedComment ref="C12" dT="2020-07-10T12:17:28.82" personId="{4A7BF5F4-438A-4A5B-A8FD-89E4B9778C45}" id="{607F4952-C85D-4BD8-9CDC-B0A5280CD65E}">
    <text>1.751.73	Collection Period means each period beginning on (and excluding) a Determination Date and ending on (and including) the immediately following Determination Date, provided that the first Collection Period shall begin on (and include) the Initial Issue Date;</text>
  </threadedComment>
  <threadedComment ref="C69" dT="2020-07-10T12:19:25.59" personId="{4A7BF5F4-438A-4A5B-A8FD-89E4B9778C45}" id="{445B3826-0519-46FD-9FDC-31AAA4082867}">
    <text>1.2591.251	Repayments means repayments of principal received under a Loan Agreement, being scheduled instalments received, less interest owing during the immediately preceding interest period in terms of the Loan Agreement;</text>
  </threadedComment>
  <threadedComment ref="C70" dT="2020-07-10T12:20:03.96" personId="{4A7BF5F4-438A-4A5B-A8FD-89E4B9778C45}" id="{A47A8E84-317A-4A79-BAA2-2B4DA20B4B78}">
    <text>1.2201.211	Prepayments means principal repayments received under a Loan Agreement in excess of the minimum Instalments which a Borrower is obliged to pay;</text>
  </threadedComment>
  <threadedComment ref="C76" dT="2020-07-10T12:32:40.90" personId="{4A7BF5F4-438A-4A5B-A8FD-89E4B9778C45}" id="{AED17B58-C677-487A-8E33-02591A552C7B}">
    <text>1.1411.137	Insurance Proceeds means the proceeds of any claim under any of the Insurance Policies;
1.1401.136	Insurance Policies means any insurance policies, taken out or to be taken out in relation to the Properties by or on behalf of the Borrower, including public liability, business interruption, loss of income, SASRIA and building insurance;</text>
  </threadedComment>
  <threadedComment ref="C85" dT="2020-07-10T12:14:24.90" personId="{4A7BF5F4-438A-4A5B-A8FD-89E4B9778C45}" id="{14C8B471-B3AA-4F65-88FD-1609126E9DC9}">
    <text>1.1121.110	Excluded Items means:
1.112.11.110.1	monies which properly belong to third parties (including monies owing to any party in respect of reimbursement for direct debit recalls and insurance premiums owing to insurers);
1.112.21.110.2	amounts payable to the Seller under the Sale Agreement in respect of reconciliations of the amounts paid in respect of the purchase of Relevant Assets on any day;
1.112.31.110.3	amounts payable to the Seller in terms of the Sale Agreement in respect of the purchase consideration for the acquisition of Relevant Assets from the Seller, to the extent that such purchase consideration is paid using the funds in the Capital Reserve or the net proceeds received by the Issuer from Notes issued for this purpose (including Pre-Funding Amounts during the Pre-Funding Period) and/or net proceeds received by the Issuer under the Subordinated Loan Agreement for this purpose;
1.112.41.110.4	provided that a Stop-Lending Trigger Event has not occurred, amounts corresponding to the aggregate advances which are advanced by the Issuer to Borrowers on any day, in accordance with the provisions of the Sale Agreement, to the extent that such advances are made using the funds in the Capital Reserve or the Available Internal Funds or the Available External Funds;
1.112.51.110.5	the repayment to the Liquidity Facility Provider, upon the Latest Coupon Step-Up Date, of the unutilised portion of the Liquidity Facility drawn-down and invested in Permitted Investments (which draw-down occurs in the event of the Liquidity Facility Provider being downgraded below the Required Credit Rating or the Liquidity Facility not being renewed or replaced on an annual basis); 
1.112.61.110.6	any amounts paid by the Servicer into the Transaction Account in terms of the Servicing Agreement in respect of instalments owing under a Participating Asset but unpaid on any Determination Date for non-credit related reasons, which instalments have subsequently been received by the Issuer;
1.112.71.110.7	amounts payable to Noteholders in respect of the redemption of Refinanced Notes using the net proceeds from the issue of Refinancing Notes pursuant to exercise of the Refinancing Option; and
1.112.8	amounts payable to Noteholders in respect of the redemption of Notes using the net proceeds from the issue of Notes pursuant to the exercise of the Step-Up Call Option;
all of which items rank above all other items in the Priority of Payments, and the payment of which is not restricted to Interest Payment Dates;</text>
  </threadedComment>
  <threadedComment ref="C104" dT="2020-07-03T14:38:14.35" personId="{4A7BF5F4-438A-4A5B-A8FD-89E4B9778C45}" id="{18FF1580-D7FF-4217-B35C-08502193BAC7}">
    <text>1.2131.204	Potential Redemption Amount means an amount determined on each Determination Date as follows:
1.213.11.204.1	Principal Collections (including the proceeds from the sale of Participating Assets during the immediately preceding Collection Period)(excluding recoveries post write off); plus
1.213.21.204.2	a positive amount equal to principal losses realised upon completion of the enforcement and recovery process in relation to defaulting Participating Assets during the immediately preceding Collection Period; plus
1.213.31.204.3	an amount equal to the Principal Deficiency recorded on the previous Determination Date; less
1.213.41.204.4	Repayments and Prepayments used to advance Redraws, Re-Advances and Further Advances during the immediately preceding Collection Period; plus
1.213.51.204.5	the increase, if any, in the principal amount outstanding under the Liquidity Facility during the immediately preceding Collection Period; plus
1.213.61.204.6	any amounts standing to the credit of the Capital Reserve for two consecutive Interest Payment Dates in excess of ZAR10 000 000;
provided that the Potential Redemption Amount shall never be less than zero;</text>
  </threadedComment>
  <threadedComment ref="C115" dT="2020-07-03T14:39:03.59" personId="{4A7BF5F4-438A-4A5B-A8FD-89E4B9778C45}" id="{9C2CB1D3-72CF-4DC4-9727-D108F259D20E}">
    <text>1.1	Principal Deficiency means the amount, if any, by which the Potential Redemption Amount exceeds the remaining cash in the Pre-Enforcement Priority of Payments on any Determination Date after the payment of or provision for items 1 to [10] (both inclusive) in the Pre-Enforcement Priority of Payments;</text>
  </threadedComment>
  <threadedComment ref="C119" dT="2020-07-03T14:39:59.73" personId="{4A7BF5F4-438A-4A5B-A8FD-89E4B9778C45}" id="{317B8A0F-89C0-40CA-94FB-835BFBABDA21}">
    <text>1.641.63	Class B Interest Deferral Event means the first occurrence on which there are Class A Notes outstanding and where the Principal Deficiency on the immediately preceding Interest Payment Date after the application of funds in accordance with the Priority of Payments exceeds the then aggregate Outstanding Principal Amount of the Class C Notes on such Interest Payment Date;</text>
  </threadedComment>
  <threadedComment ref="C120" dT="2020-07-03T14:40:20.29" personId="{4A7BF5F4-438A-4A5B-A8FD-89E4B9778C45}" id="{533D6428-FB06-4BA8-A520-47E7D1EDE30F}">
    <text>1.681.67	Class C Interest Deferral Event means the first occurrence on which there are Class B Notes outstanding and where there is a Principal Deficiency on the immediately preceding Interest Payment Date after the application of funds in accordance with the Priority of Payments;</text>
  </threadedComment>
  <threadedComment ref="C126" dT="2020-07-06T07:36:37.57" personId="{4A7BF5F4-438A-4A5B-A8FD-89E4B9778C45}" id="{DAA8B1D1-DD77-4D8C-898D-7069C6FE4C5E}">
    <text>If applicable, shall occur on any Interest Payment Date prior to the Latest Coupon Step-Up Date provided that the aggregate Outstanding Principal Amount on the Class A1 Notes and the Class A2 Notes is greater than the Class A Redemption Amount and that no Event of Default has occurred</text>
  </threadedComment>
  <threadedComment ref="C135" dT="2020-07-06T07:42:12.02" personId="{4A7BF5F4-438A-4A5B-A8FD-89E4B9778C45}" id="{71CAB3F8-4238-4D5D-A70A-DD47AA4681D6}">
    <text>1.661.65	Class B Principal Lock-Out shall occur on any Interest Payment Date on which, if prior to the allocation of the Redemption Amount in accordance with the Priority of Payments, there are Class A Notes outstanding, and:
1.66.11.65.1	a Class A Principal Lock-Out is in place;
1.66.21.65.2	where, if after the allocation of the Redemption Amount in accordance with the Priority of Payments as determined on the immediately preceding Determination Date, the sum of the aggregate Outstanding Principal Amount of the Class B Notes and the Class C Notes as a percentage of the sum of the aggregate Outstanding Principal Amount of all the Notes is not at least [twice] that same percentage as at the most recent Issue Date during the Issue Period;
1.66.31.65.3	where the sum of the aggregate Outstanding Principal Amount of all the Notes is less than [10]% of the aggregate Outstanding Principal Amount of all the Notes as at the most recent Issue Date during the Issue Period;
1.66.41.65.4	where a Principal Deficiency exists on the immediately preceding Interest Payment Date;
1.66.51.65.5	where the aggregate Principal Balances of Non-Performing Assets exceeds [3.5]% of the then aggregate Principal Balances of the Participating Assets, in each case as at the immediately preceding Determination Date;
1.66.61.65.6	where the aggregate Outstanding Principal Amount of the Class B Notes and the Class C Notes is less than [2] times the Principal Balance of the largest Participating Asset or group of Participating Asset in the name of a single Borrower as at the immediately preceding Determination Date; or
1.66.71.65.7	where the Arrears Reserve is not funded at the Arrears Reserve Required Amount, as at the immediately preceding Interest Payment Date;</text>
  </threadedComment>
  <threadedComment ref="C137" dT="2020-07-06T07:42:23.74" personId="{4A7BF5F4-438A-4A5B-A8FD-89E4B9778C45}" id="{73348DB4-286B-45F2-A450-4240333DF068}">
    <text>1.701.69	Class C Principal Lock-Out shall occur on any Interest Payment Date on which, if prior to the allocation of the Redemption Amount in accordance with the Priority of Payments, there are Class B Notes outstanding;</text>
  </threadedComment>
  <threadedComment ref="C141" dT="2020-07-01T09:26:37.19" personId="{4A7BF5F4-438A-4A5B-A8FD-89E4B9778C45}" id="{7F463865-9027-41D9-9D70-A1AA038B5B52}">
    <text>1.1	first, to pay or provide for the Issuer’s liability or potential liability for Tax;</text>
  </threadedComment>
  <threadedComment ref="C142" dT="2020-07-01T09:26:57.34" personId="{4A7BF5F4-438A-4A5B-A8FD-89E4B9778C45}" id="{34640063-AE3E-4CD6-A0C4-3513F620559B}">
    <text>1.2	second, to pay or provide for pari passu and pro rata:
1.2.1	the remuneration due and payable to the Security SPV (inclusive of VAT, if any) and any fees, costs, charges, liabilities and expenses (inclusive of VAT, if any) incurred by the Security SPV under the provisions of the Security Agreements and/or any of the Transaction Documents and/or the Notes; and
1.2.2	the remuneration due and payable to the Owner Trustee (inclusive of VAT, if any) and any fees, costs, charges, liabilities and expenses (inclusive of VAT, if any) incurred by such trustee under the provisions of the Owner Trust Deed, the Security Agreements and/or any of the Transaction Documents and/or the Notes;</text>
  </threadedComment>
  <threadedComment ref="C145" dT="2020-07-01T09:27:14.39" personId="{4A7BF5F4-438A-4A5B-A8FD-89E4B9778C45}" id="{302FA540-6494-4B26-B767-34331D3C136F}">
    <text>1.3	third, to pay or provide for pari passu and pro rata all fees, costs, charges, liabilities and expenses (inclusive of VAT, if any) incurred by the Issuer, which are due and payable or expected to become due and payable by the Issuer on or after such Interest Payment Date (prior to the next Interest Payment Date) to:
1.3.1	the Account Bank in accordance with the Bank Agreement; and
1.3.2	third parties, 
and incurred without breach by the Issuer of its obligations under the Transaction Documents and not provided for payment elsewhere (including payment of the Rating Agency (in the event of Rated Notes), the JSE, audit fees, any fees, premiums or commissions due upon the execution of any Derivative Contract and company secretarial expenses);</text>
  </threadedComment>
  <threadedComment ref="C148" dT="2020-07-01T09:27:31.91" personId="{4A7BF5F4-438A-4A5B-A8FD-89E4B9778C45}" id="{0D0978F5-6EB1-4557-94F1-1588BC3AB3E5}">
    <text>1.4	fourth, to pay or provide for pari passu and pro rata:
1.4.1	the Servicing Fee due and payable to the Servicer on such Interest Payment Date (inclusive of VAT, if any) together with costs and expenses which are due and payable or expected to become due and payable to the Servicer under the Servicing Agreement prior to the next Interest Payment Date;
1.4.2	the Back-Up Servicing Fee due and payable to the Back-Up Servicer on such Interest Payment Date (inclusive of VAT, if any) together with costs and expenses which are due and payable or expected to become due and payable to the Back-Up Servicer under the Servicing Agreement prior to the next Interest Payment Date;
1.4.3	the Administrator Fee due and payable to the Administrator on such Interest Payment Date (inclusive of VAT, if any) together with costs and expenses which are due and payable or expected to become due and payable to the Administrator under the Administration Agreement prior to the next Interest Payment Date; and
1.4.4	the Back-Up Administrator Fee due and payable to the Back-Up Administrator on such Interest Payment Date (inclusive of VAT, if any) together with costs and expenses which are due and payable or expected to become due and payable to the Administrator under the Administration Agreement prior to the next Interest Payment Date;</text>
  </threadedComment>
  <threadedComment ref="C152" dT="2020-07-01T09:28:08.22" personId="{4A7BF5F4-438A-4A5B-A8FD-89E4B9778C45}" id="{A1332C63-077C-4FDB-9C44-9412A61C42A4}">
    <text>1.5	fifth, to pay or provide for pari passu and pro rata any net settlement amounts and Derivative Termination Amounts due and payable to any Derivative Counterparty in accordance with the Derivative Contracts (but excluding any Derivative Termination Amounts where the Derivative Counterparty is in default);</text>
  </threadedComment>
  <threadedComment ref="C153" dT="2020-07-01T09:28:21.98" personId="{4A7BF5F4-438A-4A5B-A8FD-89E4B9778C45}" id="{693938DC-F035-477D-B204-9B990B7D2A9D}">
    <text>1.6	sixth, to pay all amounts due and payable under the Liquidity Facility other than in respect of principal;</text>
  </threadedComment>
  <threadedComment ref="C154" dT="2020-07-01T09:28:38.95" personId="{4A7BF5F4-438A-4A5B-A8FD-89E4B9778C45}" id="{D795C450-EE53-472A-A93E-ADC41E69A205}">
    <text>1.7	seventh, to pay or provide for pari passu and pro rata:
1.7.1	for all amounts due and payable in respect of the Class A1 Notes other than in respect of principal on the Class A1 Notes; 
1.7.2	all amounts due and payable in respect of the Class A2 Notes other than in respect of principal on the Class A2 Notes; and
1.7.3	all amounts due and payable in respect of the Class A3 Notes other than in respect of principal on the Class A3 Notes;</text>
  </threadedComment>
  <threadedComment ref="C158" dT="2020-07-01T09:28:53.80" personId="{4A7BF5F4-438A-4A5B-A8FD-89E4B9778C45}" id="{B25DF5B7-E888-410B-AB87-9A94B6D2D3D2}">
    <text>1.8	eighth, subject to a Class B Interest Deferral Event not having occurred on or prior to that Interest Payment Date, to pay or provide for all amounts due and payable in respect of the Class B Notes other than in respect of principal on the Class B Notes;</text>
  </threadedComment>
  <threadedComment ref="C159" dT="2020-07-01T09:29:09.23" personId="{4A7BF5F4-438A-4A5B-A8FD-89E4B9778C45}" id="{35184574-9CE9-4074-9366-6897D37E0B15}">
    <text>1.9	ninth, in the event only that a substitute Servicer assumes the role of Servicer, to pay or provide the Subordinated Servicing Fee, if any (inclusive of VAT, if any) due and payable to the substitute Servicer on such Interest Payment Date;</text>
  </threadedComment>
  <threadedComment ref="C160" dT="2024-06-07T07:36:07.37" personId="{A7C3353A-95BD-47B2-936D-932DAC8C04C3}" id="{C0E00765-A41F-44D9-87F8-0CE93DA278C5}">
    <text xml:space="preserve">1.10	tenth, subject to a Class D Interest Deferral Event not having occurred on or prior to that Interest Payment Date, to pay or to provide for all amounts due and payable in respect of the Class D Notes other than in respect of principal on the Class D Notes;
</text>
  </threadedComment>
  <threadedComment ref="C161" dT="2024-06-07T07:35:30.73" personId="{A7C3353A-95BD-47B2-936D-932DAC8C04C3}" id="{C86C6C42-1E8B-42DE-A377-3FDFE512C94A}">
    <text xml:space="preserve">1.11	eleventh, to repay all principal amounts outstanding under the Liquidity Facility as at the immediately preceding Determination Date up to an amount equal to the Potential Redemption Amount;
</text>
  </threadedComment>
  <threadedComment ref="C162" dT="2024-06-07T07:36:55.33" personId="{A7C3353A-95BD-47B2-936D-932DAC8C04C3}" id="{89AF2C8B-59DD-4DAC-B30A-EE4CF8621C18}">
    <text xml:space="preserve">1.12	twelfth, provided that a Stop-Lending Trigger Event has not occurred, to fund the advance by the Issuer of Redraws and Re-Advances up to an amount equal to the Potential Redemption Amount less the sum of the amounts applied under item 1.11 above;
</text>
  </threadedComment>
  <threadedComment ref="C163" dT="2024-06-07T07:37:13.59" personId="{A7C3353A-95BD-47B2-936D-932DAC8C04C3}" id="{4995694D-E74D-4B23-9200-D6DABE0D2E1F}">
    <text xml:space="preserve">1.13	thirteenth, provided that a Stop-Lending Trigger Event has not occurred, to fund the advance by the Issuer of Further Advances and, during the Revolving Period only, to fund the purchase by the Issuer of Additional Assets, equal to the greater of zero and up to the lower of:
1.13.1	the Potential Redemption Amount, less the sum of the amounts applied under items 1.11 to 1.12 above; and
1.13.2	the aggregate amount of Repayments and Prepayments received during the immediately preceding Collection Period, less amounts applied under items 1.11 to 1.12 above;
</text>
  </threadedComment>
  <threadedComment ref="C164" dT="2024-06-07T07:39:45.91" personId="{A7C3353A-95BD-47B2-936D-932DAC8C04C3}" id="{D968DBBF-2CC9-4C8D-9547-900A9664C921}">
    <text xml:space="preserve">1.14	fourteenth, during the Revolving Period only, to set aside cash in terms of paragraph 2 below in the Capital Reserve equal to the Potential Redemption Amount less the sum of the amounts applied under items 1.11 to 1.13 above;
</text>
  </threadedComment>
  <threadedComment ref="C165" dT="2024-06-07T07:40:11.36" personId="{A7C3353A-95BD-47B2-936D-932DAC8C04C3}" id="{ADA989C8-E1DB-4ACF-BEBC-851B44230928}">
    <text xml:space="preserve">1.15	fifteenth, if there are Class A Notes outstanding on such Interest Payment Date, to allocate an amount equal to the greater of zero and the Potential Redemption Amount less the sum of the amounts applied under items 1.11 to 1.14 above to be applied in redeeming the Notes (in the manner set out in paragraph 3 below); 
</text>
  </threadedComment>
  <threadedComment ref="C172" dT="2024-06-07T07:40:34.73" personId="{A7C3353A-95BD-47B2-936D-932DAC8C04C3}" id="{B1CE4729-A511-46F1-B580-6D9D85216ADC}">
    <text xml:space="preserve">1.16	sixteenth, if there are Class A Notes outstanding to credit the Arrears Reserve up to the Arrears Reserve Required Amount;
</text>
  </threadedComment>
  <threadedComment ref="C173" dT="2024-06-07T07:42:35.98" personId="{A7C3353A-95BD-47B2-936D-932DAC8C04C3}" id="{71D89689-53D1-4933-9BE1-463CA5D39DB4}">
    <text xml:space="preserve">1.17	seventeenth, if a Class B Interest Deferral Event has occurred on or prior to such Interest Payment Date, to pay interest due and payable in respect of the Class B Notes; 
</text>
  </threadedComment>
  <threadedComment ref="C174" dT="2024-06-07T07:42:58.32" personId="{A7C3353A-95BD-47B2-936D-932DAC8C04C3}" id="{8DA186E1-E811-4C5A-900D-EA74FA267130}">
    <text xml:space="preserve">1.18	eighteenth, if there are no Class A Notes outstanding on such Interest Payment Date but there are Class B Notes outstanding, to allocate an amount equal to the greater of zero and the Potential Redemption Amount less the sum of the amounts applied under items 1.11 to 1.15 above to be applied in redeeming the remaining Notes (in the manner set out in paragraph 4 below);
</text>
  </threadedComment>
  <threadedComment ref="C177" dT="2024-06-07T07:43:24.56" personId="{A7C3353A-95BD-47B2-936D-932DAC8C04C3}" id="{EB5CFE11-B3D0-438A-B861-F8E907EB2359}">
    <text xml:space="preserve">1.19	ninteenth, if there are no Class A Notes outstanding to credit the Arrears Reserve up to the Arrears Reserve Required Amount;
</text>
  </threadedComment>
  <threadedComment ref="C178" dT="2024-06-07T07:44:03.81" personId="{A7C3353A-95BD-47B2-936D-932DAC8C04C3}" id="{6B757C71-4950-43C0-AC5D-006C6A08EEB3}">
    <text xml:space="preserve">1.20	twentieth, if a Class C Interest Deferral Event has occurred on or prior to such Interest Payment Date, to pay interest due and payable in respect of the Class C Notes;
</text>
  </threadedComment>
  <threadedComment ref="C179" dT="2024-06-07T07:44:29.70" personId="{A7C3353A-95BD-47B2-936D-932DAC8C04C3}" id="{97795B91-F849-40C4-A15B-E9739ED60F1F}">
    <text xml:space="preserve">1.21	twenty-first, if there are no Class B Notes outstanding on such Interest Payment Date, to allocate an amount equal to the greater of zero and the Potential Redemption Amount less the sum of the amounts applied under items 1.11 to 1.15 and 1.18 above to be applied in redeeming the remaining Notes (in the manner set out in paragraph 5 below);
</text>
  </threadedComment>
  <threadedComment ref="C181" dT="2024-06-07T07:45:28.67" personId="{A7C3353A-95BD-47B2-936D-932DAC8C04C3}" id="{BBA84927-C4C7-4952-911D-295542A96684}">
    <text xml:space="preserve">1.22	twenty-second, to pay or provide for pari passu and pro rata the Derivative Termination Amounts due and payable to any Derivative Counterparty under the Derivative Contracts where the Derivative Counterparty is in default;
</text>
  </threadedComment>
  <threadedComment ref="C182" dT="2024-06-07T07:45:49.38" personId="{A7C3353A-95BD-47B2-936D-932DAC8C04C3}" id="{A8CEB8AF-E452-4F8B-B7E4-0A072C124F17}">
    <text xml:space="preserve">1.23	twenty-third, if a Class D Interest Deferral Event occurs on such Interest Payment Date, to pay interest due in respect of the Class D Notes; 
</text>
  </threadedComment>
  <threadedComment ref="C183" dT="2024-06-07T07:46:36.34" personId="{A7C3353A-95BD-47B2-936D-932DAC8C04C3}" id="{D8368385-C669-4661-B5E6-3116CB1E9D72}">
    <text xml:space="preserve">1.24	twenty-fourth, if there are no Class C Notes outstanding on such Interest Payment Date, to allocate an amount to be applied in redeeming the Class D Notes (in the manner set out in paragraph 6 below) equal to the greater of zero and the Potential Redemption Amount less the sum of the amounts applied under items 1.11 to and including 1.15, 1.18 and 1.21 above;
</text>
  </threadedComment>
  <threadedComment ref="C185" dT="2024-06-07T07:46:59.61" personId="{A7C3353A-95BD-47B2-936D-932DAC8C04C3}" id="{BDF95709-EB6F-4275-BEE8-C3141593AEC6}">
    <text xml:space="preserve">1.25	twenty fifth, provided that a Substitute Servicer has not assumed the role of Servicer, to pay or provide for the Subordinated Servicing Fee due and payable to the Servicer on each Interest Payment Date, if any (inclusive of VAT, if any);
</text>
  </threadedComment>
  <threadedComment ref="C186" dT="2024-06-07T07:47:17.91" personId="{A7C3353A-95BD-47B2-936D-932DAC8C04C3}" id="{CBBC4959-1FC4-4D5D-873B-C8092A428903}">
    <text xml:space="preserve">1.26	twenty-sixth, if the Issuer fails to exercise the call option to redeem all the Notes on the Latest Coupon Step-Up Date, in accordance with the terms and conditions of the Notes, to allocate all remaining cash in redeeming the Notes (in the manner set out in paragraph 3 below) on each Interest Payment Date from and including the Latest Coupon Step-Up Date
</text>
  </threadedComment>
  <threadedComment ref="C187" dT="2024-06-07T07:47:37.29" personId="{A7C3353A-95BD-47B2-936D-932DAC8C04C3}" id="{0EED1A59-E0AC-4255-AA79-22B31BF47F5B}">
    <text xml:space="preserve">1.27	twenty-seventh, to pay or provide for pari passu and pro rata any net settlement amounts and Derivative Termination Amounts due and payable to any Subordinated Derivative Counterparty in accordance with the Subordinated Derivative Contracts;
</text>
  </threadedComment>
  <threadedComment ref="C188" dT="2024-06-07T07:47:57.19" personId="{A7C3353A-95BD-47B2-936D-932DAC8C04C3}" id="{4127575C-D55D-4D10-9001-888576363B79}">
    <text xml:space="preserve">1.28	twenty-eight, to pay amounts due and payable in respect of the Subordinated Loan;
</text>
  </threadedComment>
  <threadedComment ref="C191" dT="2024-06-07T07:48:29.66" personId="{A7C3353A-95BD-47B2-936D-932DAC8C04C3}" id="{6A88C038-866B-4E50-BF16-9FCB3FBFB8F7}">
    <text xml:space="preserve">1.29	twenty-ninth, to pay or provide for the dividend due and payable to the Preference Shareholder, net of Taxes; and
</text>
  </threadedComment>
  <threadedComment ref="C192" dT="2024-06-07T07:48:52.14" personId="{A7C3353A-95BD-47B2-936D-932DAC8C04C3}" id="{409B6DA1-6576-44B3-B2CF-4482C172880A}">
    <text xml:space="preserve">1.30	thirtieth, while any obligations (whether actual or contingent) remain outstanding to Secured Creditors, to invest the surplus, if any, in Permitted Investments and, only once all the obligations (whether contingent or otherwise) to Secured Creditors have been discharged in full, to pay the surplus, if any, to the ordinary shareholders of the Issuer by way of dividends, net of Taxes.
</text>
  </threadedComment>
</ThreadedComments>
</file>

<file path=xl/threadedComments/threadedComment2.xml><?xml version="1.0" encoding="utf-8"?>
<ThreadedComments xmlns="http://schemas.microsoft.com/office/spreadsheetml/2018/threadedcomments" xmlns:x="http://schemas.openxmlformats.org/spreadsheetml/2006/main">
  <threadedComment ref="A2" dT="2025-01-28T08:30:15.03" personId="{887A49E1-5790-42E9-B430-0E4A5CDBB1D0}" id="{302BAF3E-849B-4D11-89ED-745E08D1E042}">
    <text>The unique identifier assigned by the reporting entity in accordance with Article 11(1) of Delegated Regulation (EU) …/… [include number of the disclosure RTS].</text>
  </threadedComment>
  <threadedComment ref="B2" dT="2025-01-28T08:32:13.30" personId="{887A49E1-5790-42E9-B430-0E4A5CDBB1D0}" id="{94E3DCC0-0D33-4D65-8163-1B456A067374}">
    <text>Unique underlying exposure identifier. The identifier must be different from any external identification number, to ensure anonymity of the obligor. The reporting entity must not amend this unique identifier.</text>
  </threadedComment>
  <threadedComment ref="C2" dT="2025-01-28T08:53:34.03" personId="{887A49E1-5790-42E9-B430-0E4A5CDBB1D0}" id="{0D32E548-05B4-4ECD-A419-E3A5F9FC2D62}">
    <text>If the original identifier in field RREL2 cannot be maintained in this field enter the new identifier here. If there has been no change in the identifier, enter the same identifier as in RREL2. The reporting entity must not amend this unique identifier.</text>
  </threadedComment>
  <threadedComment ref="D2" dT="2025-01-28T08:53:52.97" personId="{887A49E1-5790-42E9-B430-0E4A5CDBB1D0}" id="{40ECBE59-0855-48B2-9D66-21E9D4969651}">
    <text>Original unique obligor identifier. The identifier must be different from any external identification number, in order to ensure anonymity of the obligor. The reporting entity must not amend this unique identifier.</text>
  </threadedComment>
  <threadedComment ref="E2" dT="2025-01-28T08:54:37.47" personId="{887A49E1-5790-42E9-B430-0E4A5CDBB1D0}" id="{DFBD54E1-0D49-4C10-A2F7-FBE42AABD57E}">
    <text>If the original identifier in field RREL4 cannot be maintained in this field enter the new identifier here. If there has been no change in the identifier, enter the same identifier as in RREL4. The reporting entity must not amend this unique identifier.</text>
  </threadedComment>
  <threadedComment ref="F2" dT="2025-01-28T08:55:36.32" personId="{887A49E1-5790-42E9-B430-0E4A5CDBB1D0}" id="{47685255-28D5-4DDF-A8FB-1308E1C4BA5E}">
    <text>The data cut-off date for this data submission.</text>
  </threadedComment>
  <threadedComment ref="G2" dT="2025-01-28T08:55:53.12" personId="{887A49E1-5790-42E9-B430-0E4A5CDBB1D0}" id="{5AC6CB44-2124-4C70-9E0F-859C2653C9A0}">
    <text>Is the primary obligor a resident of the country in which the collateral and underlying exposure reside?</text>
  </threadedComment>
  <threadedComment ref="H2" dT="2025-01-28T08:56:09.25" personId="{887A49E1-5790-42E9-B430-0E4A5CDBB1D0}" id="{1AE34D86-4A61-4BA5-877C-A196601B5F60}">
    <text>The geographic region (NUTS3 classification) where the obligor is located. Where no NUTS3 classification has been produced by Eurostat (e.g. a non-EU jurisdiction), enter the two-digit country code in {COUNTRYCODE_2} format followed by 'ZZZ'.</text>
  </threadedComment>
  <threadedComment ref="I2" dT="2025-01-28T08:56:53.82" personId="{887A49E1-5790-42E9-B430-0E4A5CDBB1D0}" id="{85019D5E-8C77-48D2-83C0-FA1CA252C565}">
    <text>Enter the year of the NUTS3 classification used for the Geographic Region fields, e.g. 2013 for NUTS3 2013. All geographic region fields must use the same classification consistently for each underlying exposure and across all underlying exposures in the data submission. For example, reporting using NUTS3 2006 for some geographic fields relating to a given underlying exposure and reporting using NUTS3 2013 for other fields relating to the same exposure is not allowed. In the same way, reporting geographic region fields using NUTS3 2006 for some underlying exposures and reporting geographic region fields using NUTS3 2013 for other underlying exposures in the same data submission is not allowed.</text>
  </threadedComment>
  <threadedComment ref="J2" dT="2025-01-28T08:57:25.44" personId="{887A49E1-5790-42E9-B430-0E4A5CDBB1D0}" id="{F0C63875-302B-4889-BD3E-3332DF5419F5}">
    <text>Employment status of the primary obligor:
Employed - Private Sector (EMRS)
Employed - Public Sector (EMBL)
Employed - Sector Unknown (EMUK)
Unemployed (UNEM)
Self-employed (SFEM)
No Employment, Obligor is Legal Entity (NOEM)
Student (STNT)
Pensioner (PNNR)
Other (OTHR)</text>
  </threadedComment>
  <threadedComment ref="K2" dT="2025-01-28T08:57:47.61" personId="{887A49E1-5790-42E9-B430-0E4A5CDBB1D0}" id="{A1B634E0-004E-4ACA-81C8-7EE427D33B58}">
    <text>Customer type at origination:
New customer and not an employee/affiliated with the originator's group (CNEO)
New customer and an employee/affiliated with the originator's group (CEMO)
New customer and employee/affiliation not recorded (CNRO)
Existing customer and not an employee/affiliated with the originator's group (ENEO)
Existing customer and an employee/affiliated with the originator's group (EEMO)
Existing customer and employee/affiliation not recorded (ENRO)
Other (OTHR)</text>
  </threadedComment>
  <threadedComment ref="L2" dT="2025-01-28T08:58:04.24" personId="{887A49E1-5790-42E9-B430-0E4A5CDBB1D0}" id="{5DB4C630-6075-4896-A48E-EBECEFAE7CFE}">
    <text>Primary obligor annual income used to underwrite the underlying exposure at the time of origination. Where the primary obligor is a legal person/entity, enter that obligor’s annual revenue.
Include the currency in which the amount is denominated, using {CURRENCYCODE_3} format.</text>
  </threadedComment>
  <threadedComment ref="M2" dT="2025-01-28T08:58:18.17" personId="{887A49E1-5790-42E9-B430-0E4A5CDBB1D0}" id="{12EACD1A-B55A-412E-A595-B5A452C15F40}">
    <text>Indicate what income in RREL16 is displayed:
Gross annual income (GRAN)
Net annual income (net of tax and social security) (NITS)
Net annual income (net of tax only) (NITX)
Net annual income (net of social security only) (NTIN)
Estimated net annual income (net of tax and social security) (ENIS)
Estimated net annual income (net of tax only) (EITX)
Estimated net annual income (net of social security only) (EISS)
Disposable Income (DSPL)
Borrower is legal entity (CORP)
Other (OTHR)</text>
  </threadedComment>
  <threadedComment ref="N2" dT="2025-01-28T08:58:42.46" personId="{887A49E1-5790-42E9-B430-0E4A5CDBB1D0}" id="{A61830B1-3B76-4117-A9CE-8188D4CC319B}">
    <text>Currency in which the primary obligor's income or revenue is paid.</text>
  </threadedComment>
  <threadedComment ref="O2" dT="2025-01-28T08:59:02.00" personId="{887A49E1-5790-42E9-B430-0E4A5CDBB1D0}" id="{A81913CB-D3EE-4C03-8862-B144E7D086CC}">
    <text>Primary Income Verification:
Self-certified no Checks (SCRT)
Self-certified with Affordability Confirmation (SCNF)
Verified (VRFD)
Non-Verified Income or Fast Track (NVRF)
Credit Bureau Information or Scoring (SCRG)
Other (OTHR)</text>
  </threadedComment>
  <threadedComment ref="P2" dT="2025-01-28T08:59:15.18" personId="{887A49E1-5790-42E9-B430-0E4A5CDBB1D0}" id="{649C78B0-F2C0-4C93-A7D3-E32D550C2FD2}">
    <text>Date of original underlying exposure advance.</text>
  </threadedComment>
  <threadedComment ref="Q2" dT="2025-01-28T08:59:47.83" personId="{887A49E1-5790-42E9-B430-0E4A5CDBB1D0}" id="{EB462744-B265-410A-98FD-20C482FF0670}">
    <text>The reason for the obligor taking out the loan:
Purchase (PURC)
Remortgage (RMRT)
Renovation (RENV)
Equity Release (EQRE)
Construction (CNST)
Debt Consolidation (DCON)
Remortgage with Equity Release (RMEQ)
Business Funding (BSFN)
Combination Mortgage (CMRT)
Investment Mortgage (IMRT)
Right to Buy (RGBY)
Government Sponsored Loan (GSPL)
Other (OTHR)</text>
  </threadedComment>
  <threadedComment ref="R2" dT="2025-01-28T09:00:00.99" personId="{887A49E1-5790-42E9-B430-0E4A5CDBB1D0}" id="{2D451677-901C-4C28-B9CD-8C754C8E15A6}">
    <text>The underlying exposure currency denomination.</text>
  </threadedComment>
  <threadedComment ref="S2" dT="2025-01-28T09:00:28.71" personId="{887A49E1-5790-42E9-B430-0E4A5CDBB1D0}" id="{D8EBD29D-C952-4CC1-8D35-565EEDB50076}">
    <text>Type of amortisation of the underlying exposure including principal and interest.
French - i.e. Amortisation in which the total amount — principal plus interest — repaid in each instalment is the same. (FRXX)
German - i.e. Amortisation in which the first instalment is interest-only and the remaining instalments are constant, including capital amortisation and interest. (DEXX)
Fixed amortisation schedule - i.e. Amortisation in which the principal amount repaid in each instalment is the same. (FIXE)
Bullet - i.e. Amortisation in which the full principal amount is repaid in the last instalment. (BLLT)
Other (OTHR)</text>
  </threadedComment>
  <threadedComment ref="T2" dT="2025-01-28T08:31:20.24" personId="{887A49E1-5790-42E9-B430-0E4A5CDBB1D0}" id="{CD4F9403-00FA-4981-8572-8778E735D0A7}">
    <text>Enter the number of payments made prior to the exposure being transferred to the securitisation.</text>
  </threadedComment>
  <threadedComment ref="U2" dT="2025-01-28T09:01:35.70" personId="{887A49E1-5790-42E9-B430-0E4A5CDBB1D0}" id="{494BA362-48C3-4ABF-9A84-BB8A3277140A}">
    <text>Current balance of arrears, which is defined as:
Total payments due to date
PLUS any amounts capitalised 
PLUS any fees applied to the account
LESS total payments received to date.
If no arrears then enter 0.
Include the currency in which the amount is denominated, using {CURRENCYCODE_3} format.</text>
  </threadedComment>
  <threadedComment ref="V2" dT="2025-01-28T09:02:25.16" personId="{887A49E1-5790-42E9-B430-0E4A5CDBB1D0}" id="{B09FC384-5A9A-4D9A-AD55-CBE6B0FA1CAB}">
    <text>Number of days this underlying exposure is in arrears (either interest or principal and, if different, the higher number of the two) as at the data cut-off date.</text>
  </threadedComment>
  <threadedComment ref="W2" dT="2025-01-28T09:16:29.25" personId="{887A49E1-5790-42E9-B430-0E4A5CDBB1D0}" id="{2C67DF7D-CF59-4371-9EEF-2924AA97517C}">
    <text>Current status of the underlying exposure that has been securitised:
Performing (PERF)
Restructured - No Arrears (RNAR)
Restructured - Arrears (RARR)
Defaulted according to Article 178 of Regulation (EU) No 575/2013 (DFLT)
Not defaulted according to Article 178 of Regulation (EU) No 575/2013 but classified as defaulted due to another definition of default being met (NDFT)
Defaulted both according to Article 178 of Regulation (EU) No 575/2013 and according to another definition of default being met (DTCR)
Defaulted only under another definition of default being met (DADB)
Arrears (ARRE)
Repurchased by Seller – Breach of Representations and Warranties (REBR)
Repurchased by Seller – Defaulted (REDF)
Repurchased by Seller – Restructured (RERE)
Repurchased by Seller – Special Servicing (RESS)
Repurchased by Seller – Other Reason (REOT)
Redeemed (RDMD)
Other (OTHR)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text>
  </threadedComment>
  <threadedComment ref="X2" dT="2025-01-28T09:17:30.04" personId="{887A49E1-5790-42E9-B430-0E4A5CDBB1D0}" id="{8C2FC218-F15F-4A64-8E43-D639F980670B}">
    <text>Give the full legal name of the underlying exposure originator. The name entered must match the name associated with the LEI in the Global Legal Entity Foundation (GLEIF) database.</text>
  </threadedComment>
  <threadedComment ref="Y2" dT="2025-01-27T12:25:37.22" personId="{887A49E1-5790-42E9-B430-0E4A5CDBB1D0}" id="{E7E98116-C206-4242-8904-8EFACC82E34F}">
    <text>Provide the Legal Entity Identifier (as specified in the Global Legal Entity Foundation (GLEIF) database) of the underlying exposure originator.</text>
  </threadedComment>
  <threadedComment ref="Z2" dT="2025-01-28T09:19:33.57" personId="{887A49E1-5790-42E9-B430-0E4A5CDBB1D0}" id="{5C71CAAB-1A8D-4CF8-83EB-70FF8329AEB9}">
    <text>Country where the underlying exposure originator is established.</text>
  </threadedComment>
  <threadedComment ref="AA2" dT="2025-01-27T12:30:45.37" personId="{887A49E1-5790-42E9-B430-0E4A5CDBB1D0}" id="{85752A87-09CC-4291-B51B-97C632BDB3B7}">
    <text>Report the same unique identifier here as the one entered into field RREL1.</text>
  </threadedComment>
  <threadedComment ref="AB2" dT="2025-01-27T12:33:29.39" personId="{887A49E1-5790-42E9-B430-0E4A5CDBB1D0}" id="{7BD3755B-14FF-4B73-BC4F-6089959BE897}">
    <text>Unique identifier for each underlying exposure. This must match field RREL3.</text>
  </threadedComment>
  <threadedComment ref="AC2" dT="2025-01-28T15:05:54.11" personId="{887A49E1-5790-42E9-B430-0E4A5CDBB1D0}" id="{D02CE2A6-EB85-4D10-BD19-B9A1DAE34DA2}">
    <text>The original unique identifier assigned to the collateral. The identifier must be different from any external identification number, in order to ensure anonymity of the obligor. The reporting entity must not amend this unique identifier.</text>
  </threadedComment>
  <threadedComment ref="AD2" dT="2025-01-28T09:22:52.74" personId="{887A49E1-5790-42E9-B430-0E4A5CDBB1D0}" id="{668D5DEB-BAA7-4A9A-B63D-B78A45B045F4}">
    <text>If the original identifier in field RREC2 cannot be maintained in this field enter the new identifier here. The identifier must be different from any external identification number, in order to ensure anonymity of the obligor. If there has been no change in the identifier, enter the same identifier as in RREC2. The reporting entity must not amend this unique identifier.</text>
  </threadedComment>
  <threadedComment ref="AE2" dT="2025-01-28T09:23:22.29" personId="{887A49E1-5790-42E9-B430-0E4A5CDBB1D0}" id="{B233F90D-8274-48AD-B512-D03FF7CF9472}">
    <text>The primary (in terms of value) type of asset securing the debt. Where there is a guarantee backed by physical or financial collateral, look through the guarantee to any collateral that may be supporting that guarantee.
Automobile (CARX)
Industrial Vehicle (INDV)
Commercial Truck (CMTR)
Rail Vehicle (RALV)
Nautical Commercial Vehicle (NACM)
Nautical Leisure Vehicle (NALV)
Aeroplane (AERO)
Machine Tool (MCHT)
Industrial Equipment (INDE)
Office Equipment (OFEQ)
IT Equipment (ITEQ)
Medical Equipment (MDEQ)
Energy Related Equipment (ENEQ)
Commercial Building (CBLD)
Residential Building (RBLD)
Industrial Building (IBLD)
Other Vehicle (OTHV)
Other Equipment (OTHE)
Other Real Estate (OTRE)
Other goods or inventory (OTGI)
Securities (SECU)
Guarantee (GUAR)
Other Financial Asset (OTFA)
Mixed Categories Due to Security Over All Assets of the Obligor (MIXD)
Other (OTHR)</text>
  </threadedComment>
  <threadedComment ref="AF2" dT="2025-01-28T09:23:43.82" personId="{887A49E1-5790-42E9-B430-0E4A5CDBB1D0}" id="{0538C8F2-BFAE-4DFD-9C9B-27A53B59EDB3}">
    <text>The method of calculating the most recent value of the collateral, as provided in RREC13:
Full, internal and external inspection (FIEI)
Full, only external inspection (FOEI)
Drive-by (DRVB)
Automated Value Model (AUVM)
Indexed (IDXD)
Desktop (DKTP)
Managing Agent or Estate Agent (MAEA)
Tax Authority (TXAT)
Other (OTHR)</text>
  </threadedComment>
  <threadedComment ref="AG2" dT="2025-01-28T09:24:05.13" personId="{887A49E1-5790-42E9-B430-0E4A5CDBB1D0}" id="{282EBC8A-6ADD-4315-AD41-2746BB032D59}">
    <text>The original valuation of the collateral used when the underlying exposure was originated (i.e. before securitisation). 
Include the currency in which the amount is denominated, using {CURRENCYCODE_3} format.</text>
  </threadedComment>
  <threadedComment ref="AH2" dT="2025-01-28T09:24:23.10" personId="{887A49E1-5790-42E9-B430-0E4A5CDBB1D0}" id="{229183EF-28C5-4F7D-91DB-91BEFA43D963}">
    <text>The method of calculating the value of the collateral at the time of underlying exposure origination, as provided in RREC17:
Full, internal and external inspection (FIEI)
Full, only external inspection (FOEI)
Drive-by (DRVB)
Automated Valuation Model (AUVM)
Indexed (IDXD)
Desktop (DKTP)
Managing Agent / Estate Agent (MAEA)
Tax Authority (TXAT)
Other (OTHR)</text>
  </threadedComment>
  <threadedComment ref="AI2" dT="2025-01-28T09:24:46.02" personId="{887A49E1-5790-42E9-B430-0E4A5CDBB1D0}" id="{24E8A426-2C1B-43C7-A78A-454C976EA5A3}">
    <text>The date of original valuation of the collateral, as provided in RREC17.</text>
  </threadedComment>
  <threadedComment ref="AJ2" dT="2025-01-28T09:25:02.29" personId="{887A49E1-5790-42E9-B430-0E4A5CDBB1D0}" id="{CB827104-F9A9-4679-8012-D7D259DF9F34}">
    <text>Guarantor Type:
No Guarantor (NGUA)
Individual - Family Relation (FAML)
Individual - Other (IOTH)
Government (GOVE)
Bank (BANK)
Insurance Product (INSU)
Nationale Hypotheek Garantie Guarantee Scheme (NHGX)
Fonds de Garantie de l'Accession Sociale (FGAS)
Caution (CATN)
Other (OTHR)</text>
  </threadedComment>
</ThreadedComments>
</file>

<file path=xl/threadedComments/threadedComment3.xml><?xml version="1.0" encoding="utf-8"?>
<ThreadedComments xmlns="http://schemas.microsoft.com/office/spreadsheetml/2018/threadedcomments" xmlns:x="http://schemas.openxmlformats.org/spreadsheetml/2006/main">
  <threadedComment ref="A4" dT="2025-01-28T09:30:07.50" personId="{887A49E1-5790-42E9-B430-0E4A5CDBB1D0}" id="{B20F67C2-AA7E-441A-906B-CC7810EC8D4B}">
    <text>The unique identifier assigned by the reporting entity in accordance with Article 11(1) of Delegated Regulation (EU) …/… [include number of the disclosure RTS].</text>
  </threadedComment>
  <threadedComment ref="A5" dT="2025-01-28T09:30:21.79" personId="{887A49E1-5790-42E9-B430-0E4A5CDBB1D0}" id="{35290CE0-56F6-4295-B901-900D40C74AC9}">
    <text>The data cut-off date for this data submission. This must match the data cut-off date in the applicable underlying exposure templates submitted.</text>
  </threadedComment>
  <threadedComment ref="A6" dT="2025-01-28T09:30:36.41" personId="{887A49E1-5790-42E9-B430-0E4A5CDBB1D0}" id="{4EFDD644-6D17-4836-BF70-581556AC08AF}">
    <text>Enter the name of the securitisation</text>
  </threadedComment>
  <threadedComment ref="A7" dT="2025-01-28T09:30:54.15" personId="{887A49E1-5790-42E9-B430-0E4A5CDBB1D0}" id="{2D226580-555C-46BA-8F0F-9B343BD6887D}">
    <text>The full legal name of the entity designated as per Article 7(2) of Regulation (EU) 2017/2402; that name must match the name entered in for this entity in field SESP3 in the counterparty information section. The name entered must match the name associated with the LEI in the Global Legal Entity Foundation (GLEIF) database.</text>
  </threadedComment>
  <threadedComment ref="A8" dT="2025-01-28T09:31:15.66" personId="{887A49E1-5790-42E9-B430-0E4A5CDBB1D0}" id="{8135B7BD-4194-4AA2-9416-B89F08473C07}">
    <text>First and Last name of the contact person(s) responsible for preparing this securitisation data submission and to whom questions on this data submission must be addressed.</text>
  </threadedComment>
  <threadedComment ref="A9" dT="2025-01-28T09:31:27.25" personId="{887A49E1-5790-42E9-B430-0E4A5CDBB1D0}" id="{4F0E0F86-ACAA-45F3-B0F9-FA96828C06C4}">
    <text>Direct telephone number(s) of the contact person(s) responsible for preparing this securitisation data submission and to whom questions on this data submission must be addressed.</text>
  </threadedComment>
  <threadedComment ref="A10" dT="2025-01-28T09:31:42.39" personId="{887A49E1-5790-42E9-B430-0E4A5CDBB1D0}" id="{F9D6D373-CDA6-40F3-97ED-6881294C11E5}">
    <text>Direct email address(es) of the contact person(s) responsible for preparing this securitisation data submission and to whom questions on this data submission must be addressed.</text>
  </threadedComment>
  <threadedComment ref="A11" dT="2025-01-28T09:32:28.36" personId="{887A49E1-5790-42E9-B430-0E4A5CDBB1D0}" id="{ACE9FD66-0794-4BB8-B4BB-F5831FBDFFBE}">
    <text>Method for complying with risk retention requirements in the EU (e.g. Article 6 of Regulation (EU) 2017/2402, or until entry into force, Article 405 of Regulation (EU) 575/2013):
Vertical slice - i.e. Article 6(3)(a) (VSLC)
Seller's share - i.e. Article 6(3)(b) (SLLS)
Randomly-selected exposures kept on balance sheet - i.e. Article 6(3)(c) (RSEX)
First loss tranche - i.e. Article 6(3)(d) (FLTR)
First loss exposure in each asset - i.e. Article 6(3)(e) (FLEX)
No compliance with risk retention requirements (NCOM)
Other (OTHR)</text>
  </threadedComment>
  <threadedComment ref="A12" dT="2025-01-28T09:32:40.39" personId="{887A49E1-5790-42E9-B430-0E4A5CDBB1D0}" id="{B783E3FA-1B72-4F76-87C1-50B560120E2F}">
    <text>Which entity is retaining the material net economic interest, as specified in Article 6 of Regulation (EU) 2017/2402, or until its entry into force, Article 405 of Regulation (EU) 575/2013):
Originator (ORIG)
Sponsor (SPON)
Original Lender (OLND)
Seller (SELL)
No Compliance with Risk Retention Requirement (NCOM)
Other (OTHR)</text>
  </threadedComment>
  <threadedComment ref="A13" dT="2025-01-28T09:32:54.32" personId="{887A49E1-5790-42E9-B430-0E4A5CDBB1D0}" id="{E87A304C-28C0-429D-B059-4177A86E0BE6}">
    <text>Enter the type of underlying exposures of the securitisation. If multiple types from the list below are present, enter 'Mixed' (with the exception of securitisations whose underlying exposures consist exclusively of a combination of consumer loans and automobile loans or leases--for these securitisations the value corresponding to 'Consumer loans' must be entered):
Automobile Loan or Lease (ALOL)
Consumer Loan (CONL)
Commercial Mortgage (CMRT)
Credit-Card Receivable (CCRR)
Lease (LEAS)
Residential Mortgage (RMRT)
Mixed (MIXD)
Small and Medium Enterprise (SMEL)
Non Small and Medium Enterprise Corporate (NSML)
Other (OTHR)</text>
  </threadedComment>
  <threadedComment ref="A14" dT="2025-01-28T09:33:11.96" personId="{887A49E1-5790-42E9-B430-0E4A5CDBB1D0}" id="{07BB4C00-41DE-4E8C-91DE-40C179A0A1A2}">
    <text>In accordance with Article 242(13) and (14) of Regulation (EU) No 575/2013, the securitisation risk transfer method is 'traditional' (i.e. 'true sale').</text>
  </threadedComment>
  <threadedComment ref="A15" dT="2025-01-28T09:33:22.78" personId="{887A49E1-5790-42E9-B430-0E4A5CDBB1D0}" id="{559BD6AF-819B-4CE2-8311-B16C3807F49E}">
    <text>Has any underlying exposure-related trigger event occurred? These include any delinquency, dilution, default, loss, stop-substitution, stop-revolving, or similar exposure-related events which impact the securitisation, as at the data cut-off date. This also includes if there is a debit balance on any PDL or an asset deficiency.</text>
  </threadedComment>
  <threadedComment ref="A16" dT="2025-01-28T09:33:36.24" personId="{887A49E1-5790-42E9-B430-0E4A5CDBB1D0}" id="{42B376FE-EEDA-4B92-AA7B-D212D45808BE}">
    <text>The amount of funds left over after application of all currently-applicable stages of the waterfall, commonly referred to as ‘excess spread’.
Include the currency in which the amount is denominated, using {CURRENCYCODE_3} format.</text>
  </threadedComment>
  <threadedComment ref="A17" dT="2025-01-28T09:33:48.38" personId="{887A49E1-5790-42E9-B430-0E4A5CDBB1D0}" id="{1632728E-25A8-4177-98B2-A53C397076C4}">
    <text>Excess spread is currently trapped in the securitisation (e.g. accumulated in a separate reserve account)</text>
  </threadedComment>
  <threadedComment ref="A18" dT="2025-01-28T09:34:05.73" personId="{887A49E1-5790-42E9-B430-0E4A5CDBB1D0}" id="{CBAF5018-CDBD-4378-9F0F-0360E66DFDF4}">
    <text>Current overcollateralisation of the securitisation, calculated as the ratio of (the sum of the outstanding principal balance of all underlying exposures, excluding underlying exposures classified as defaulted, as at the data cut-off date) to (the sum of the outstanding principal balance of all tranches/bonds as at the data cut-off date).</text>
  </threadedComment>
  <threadedComment ref="A19" dT="2025-01-28T09:34:17.11" personId="{887A49E1-5790-42E9-B430-0E4A5CDBB1D0}" id="{3021D351-0FBC-4772-A9EC-8A29EC5FC91D}">
    <text>The annualised Constant Prepayment Rate (CPR) of the underlying exposures based upon the most recent periodic CPR. Periodic CPR is equal to the [(total unscheduled principal received at the end of the most recent collection period) / (the total principal balance at the start of the collection period)]. The Periodic CPR is then annualised as follows:
100*(1-((1-Periodic CPR)^number of collection periods in a year))
‘Periodic CPR’ refers to the CPR during the last collection period i.e. for a securitisation with quarterly paying bonds this will usually be the prior three month period.</text>
  </threadedComment>
  <threadedComment ref="A20" dT="2025-01-28T09:34:34.90" personId="{887A49E1-5790-42E9-B430-0E4A5CDBB1D0}" id="{6C080399-5487-456A-BB35-E1371997C595}">
    <text>Total reductions in principal underlying exposures during the period.
Include the currency in which the amount is denominated, using {CURRENCYCODE_3} format.</text>
  </threadedComment>
  <threadedComment ref="A21" dT="2025-01-28T09:35:13.35" personId="{887A49E1-5790-42E9-B430-0E4A5CDBB1D0}" id="{A38F3A88-D465-4D92-98C6-1B188DD83974}">
    <text>Total amount of gross principal charge-offs (i.e. before recoveries) for the period. Charge-off is as per securitisation definition, or alternatively per lender's usual practice.
Include the currency in which the amount is denominated, using {CURRENCYCODE_3} format.</text>
  </threadedComment>
  <threadedComment ref="A22" dT="2025-01-28T09:35:27.39" personId="{887A49E1-5790-42E9-B430-0E4A5CDBB1D0}" id="{91761137-28EA-4757-86FD-8187C3111B0B}">
    <text>The total outstanding principal amount of underlying exposures that have been restructured by the originator/sponsor between the immediately previous data cut-off date and the current data cut-off date. Restructuring refers to any changes made to the contractual terms of the underlying exposure agreement due to forbearance, including payment holidays, arrears capitalisation, change of interest rate basis or margins, fees, penalties, maturity and/or other generally-accepted measures of restructuring due to forbearance.
Include the currency in which the amount is denominated, using {CURRENCYCODE_3} format.</text>
  </threadedComment>
  <threadedComment ref="A23" dT="2025-01-28T09:35:56.05" personId="{887A49E1-5790-42E9-B430-0E4A5CDBB1D0}" id="{1C69EE8E-A605-49B4-9593-321AD0E29CB3}">
    <text>The annualised Constant Default Rate (CDR) for the underlying exposures based on the periodic CDR. Periodic CDR is equal to the [(total current balance of underlying exposures classified as defaulted during the period) / (total current balance of non-defaulted underlying exposures at the beginning of the period)]. This value is then annualised as follows:
100*(1-((1-Periodic CDR)^number of collection periods in a year))
"Periodic CDR" refers to the CDR during the last collection period, i.e. for a securitisation with quarterly paying bonds this will usually be the prior three month period.</text>
  </threadedComment>
  <threadedComment ref="A24" dT="2025-01-28T09:36:15.41" personId="{887A49E1-5790-42E9-B430-0E4A5CDBB1D0}" id="{B8C82D0D-67D0-4138-B3F8-D164E27B2997}">
    <text>The total outstanding principal amount as at the data cut-off date of exposures in default as at the cut-off date, using the definition of default specified in the securitisation documentation
Include the currency in which the amount is denominated, using {CURRENCYCODE_3} format.</text>
  </threadedComment>
  <threadedComment ref="A25" dT="2025-01-28T09:36:28.27" personId="{887A49E1-5790-42E9-B430-0E4A5CDBB1D0}" id="{354693F3-DA51-4708-A76C-2F6812896425}">
    <text>The percentage of exposures of this type in arrears on principal and/or interest payments due for a period between 1 and 29 days (inclusive) as at the data cut-off date. The percentage is calculated as the total outstanding principal amount as at the data cut-off date of the exposures of this type and in this category of arrears, relative to the total outstanding principal amount of all exposures of this type as at the data cut-off date.</text>
  </threadedComment>
  <threadedComment ref="A26" dT="2025-01-28T09:36:40.55" personId="{887A49E1-5790-42E9-B430-0E4A5CDBB1D0}" id="{530C93F9-0D00-49DE-A53C-7E2C8295D21F}">
    <text>The percentage of exposures in arrears on principal and/or interest payments due for a period between 30 and 59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ext>
  </threadedComment>
  <threadedComment ref="A27" dT="2025-01-28T09:36:53.87" personId="{887A49E1-5790-42E9-B430-0E4A5CDBB1D0}" id="{3D00F3A1-05C4-4F50-B945-BA89E932A848}">
    <text>The percentage of exposures in arrears on principal and/or interest payments due for a period between 60 and 89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ext>
  </threadedComment>
  <threadedComment ref="A28" dT="2025-01-28T09:37:06.13" personId="{887A49E1-5790-42E9-B430-0E4A5CDBB1D0}" id="{83EB8C73-ED46-4C12-AD44-AD88A49D5C80}">
    <text>The percentage of exposures in arrears on principal and/or interest payments due for a period between 90 and 119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ext>
  </threadedComment>
  <threadedComment ref="A29" dT="2025-01-28T09:37:17.71" personId="{887A49E1-5790-42E9-B430-0E4A5CDBB1D0}" id="{EB260C0E-2383-49A8-B7E6-6A365582820C}">
    <text>The percentage of exposures in arrears on principal and/or interest payments due for a period between 120 and 149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ext>
  </threadedComment>
  <threadedComment ref="A30" dT="2025-01-28T09:37:38.72" personId="{887A49E1-5790-42E9-B430-0E4A5CDBB1D0}" id="{B55B07A7-B988-4D0D-8E85-600AC4E6C821}">
    <text>The percentage of exposures in arrears on principal and/or interest payments due for a period between 150 and 179 days (inclusive) as at the data cut-off date. The percentage is calculated as the total outstanding principal amount as at the data cut-off date of the exposures in this category of arrears, relative to the total outstanding principal amount of all exposures as at the data cut-off date.</text>
  </threadedComment>
  <threadedComment ref="A31" dT="2025-01-28T09:37:49.70" personId="{887A49E1-5790-42E9-B430-0E4A5CDBB1D0}" id="{67FF8FB8-67E5-4E02-A767-02DAD1F99EA4}">
    <text>The percentage of exposures in arrears on principal and/or interest payments due for a period for 180 days or more as at the data cut-off date. The percentage is calculated as the total outstanding principal amount as at the data cut-off date of the exposures in this category of arrears, relative to the total outstanding principal amount of all exposures as at the data cut-off date.</text>
  </threadedComment>
  <threadedComment ref="A33" dT="2025-01-28T09:38:05.95" personId="{887A49E1-5790-42E9-B430-0E4A5CDBB1D0}" id="{EBF5BDDB-61E5-4B93-A45F-7D05ED65266E}">
    <text>Report the same unique identifier here as the one entered into field IVSS1.</text>
  </threadedComment>
  <threadedComment ref="A34" dT="2025-01-28T09:38:15.28" personId="{887A49E1-5790-42E9-B430-0E4A5CDBB1D0}" id="{57B26B77-77A4-4CA2-8305-3246071A8933}">
    <text>The original unique test/event/trigger identifier. The reporting entity must not amend this unique identifier.</text>
  </threadedComment>
  <threadedComment ref="A41" dT="2025-01-28T09:38:28.95" personId="{887A49E1-5790-42E9-B430-0E4A5CDBB1D0}" id="{FB6D073E-60B5-4AF1-965D-0CD18509AB47}">
    <text>If the original identifier in field IVSR2 cannot be maintained in this field enter the new identifier here. If there has been no change in the identifier, enter the same identifier as in IVSR2. The reporting entity must not amend this unique identifier.</text>
  </threadedComment>
  <threadedComment ref="A48" dT="2025-01-28T09:38:40.05" personId="{887A49E1-5790-42E9-B430-0E4A5CDBB1D0}" id="{31E0AC42-AD1C-4AC7-9942-7AC1BBEC33DA}">
    <text>Describe the test/event/trigger, including any formulae. This is a free text field, however the description of the test/event/trigger includes any formulae and key definitions to allow an investor/potential investor to form a reasonable view of the test/event/trigger and any conditions and consequences attached to it.</text>
  </threadedComment>
  <threadedComment ref="A55" dT="2025-01-28T09:38:53.63" personId="{887A49E1-5790-42E9-B430-0E4A5CDBB1D0}" id="{3EF677FD-E3BB-4821-91C4-31D8ECF95441}">
    <text>Is this status of the test/event/trigger set to 'Breach' (i.e. the test has not been met or the trigger conditions have been met) at the data cut-off date?</text>
  </threadedComment>
  <threadedComment ref="A56" dT="2025-01-28T09:39:04.33" personId="{887A49E1-5790-42E9-B430-0E4A5CDBB1D0}" id="{65FA9D2D-E2D4-46C9-8458-EC3A6F29E901}">
    <text>Enter the consequence, as per the securitisation documentation, for this test/event/trigger not being satisfied (i.e. being breached):
Change in the priority of payments (CHPP)
Replacement of a counterparty (CHCP)
Both change in the priority of payments and replacement of a counterparty (BOTH)
Other consequence (OTHR)</text>
  </threadedComment>
  <threadedComment ref="A58" dT="2025-01-28T09:39:16.50" personId="{887A49E1-5790-42E9-B430-0E4A5CDBB1D0}" id="{BD2C1541-60D7-4005-9308-F0AA000F797A}">
    <text>Report the same unique identifier here as the one entered into field IVSS1.</text>
  </threadedComment>
  <threadedComment ref="A59" dT="2025-01-28T09:39:28.57" personId="{887A49E1-5790-42E9-B430-0E4A5CDBB1D0}" id="{08A18742-26B2-4B60-86A1-E7484B6B0F6D}">
    <text>The original unique cashflow item identifier. The reporting entity must not amend this unique identifier.</text>
  </threadedComment>
  <threadedComment ref="A60" dT="2025-01-28T09:39:48.27" personId="{887A49E1-5790-42E9-B430-0E4A5CDBB1D0}" id="{63C94C6F-6B3A-4A0A-A282-FBFB4C3BD58C}">
    <text>If the original identifier in field IVSF2 cannot be maintained in this field enter the new identifier here. If there has been no change in the identifier, enter the same identifier as in IVSF2. The reporting entity must not amend this unique identifier.</text>
  </threadedComment>
  <threadedComment ref="A61" dT="2025-01-28T09:41:15.90" personId="{887A49E1-5790-42E9-B430-0E4A5CDBB1D0}" id="{B01E993B-0EAA-4211-B8ED-9107C125D3A7}">
    <text xml:space="preserve">List the cashflow item. This field is to be completed in the order of the applicable priority of receipts or payments as at the data cut-off date. That is, each source of cash inflows must be listed in turn, after which sources of cash outflows must be listed. </text>
  </threadedComment>
  <threadedComment ref="A62" dT="2025-01-28T09:41:29.86" personId="{887A49E1-5790-42E9-B430-0E4A5CDBB1D0}" id="{997E4FB8-7CE0-41C8-8590-F92DBF2C0A8F}">
    <text>What are the funds paid out as per the priority of payments for this item? Enter negative values for funds paid out, positive values for funds received. Note that the "Amount Paid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ext>
  </threadedComment>
  <threadedComment ref="A63" dT="2025-01-28T09:41:45.34" personId="{887A49E1-5790-42E9-B430-0E4A5CDBB1D0}" id="{FC61BE5F-77B5-4340-B140-A1546FF0A810}">
    <text>What are the funds available to the priority of payments after to the application of the cashflow item? Note that the "Amount Paid In During Period" value entered in a given line (e.g. in line B) plus the "Available Funds Post" value entered in the preceding line (e.g. line A) together equal the "Available Funds Post" value entered in this line (e.g. line B).
Include the currency in which the amount is denominated, using {CURRENCYCODE_3} format.</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hyperlink" Target="mailto:tebogo@tuhf.co.za" TargetMode="External"/><Relationship Id="rId4" Type="http://schemas.microsoft.com/office/2017/10/relationships/threadedComment" Target="../threadedComments/threadedComment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BAF1-37B1-4B7A-BD69-EF12CB761491}">
  <sheetPr>
    <pageSetUpPr fitToPage="1"/>
  </sheetPr>
  <dimension ref="B1:S229"/>
  <sheetViews>
    <sheetView topLeftCell="A11" zoomScaleNormal="90" zoomScaleSheetLayoutView="100" zoomScalePageLayoutView="80" workbookViewId="0">
      <selection activeCell="C22" sqref="C22:P23"/>
    </sheetView>
  </sheetViews>
  <sheetFormatPr defaultColWidth="9.44140625" defaultRowHeight="14.4"/>
  <cols>
    <col min="1" max="1" width="13.88671875" style="1" customWidth="1"/>
    <col min="2" max="2" width="1.44140625" style="1" customWidth="1"/>
    <col min="3" max="3" width="39.44140625" style="1" customWidth="1"/>
    <col min="4" max="4" width="11.5546875" style="1" bestFit="1" customWidth="1"/>
    <col min="5" max="5" width="17.109375" style="1" customWidth="1"/>
    <col min="6" max="6" width="17" style="1" customWidth="1"/>
    <col min="7" max="8" width="18.5546875" style="1" customWidth="1"/>
    <col min="9" max="9" width="16.5546875" style="1" customWidth="1"/>
    <col min="10" max="10" width="20" style="1" customWidth="1"/>
    <col min="11" max="11" width="15.44140625" style="1" customWidth="1"/>
    <col min="12" max="12" width="16.109375" style="1" customWidth="1"/>
    <col min="13" max="13" width="9.44140625" style="1" customWidth="1"/>
    <col min="14" max="15" width="12.44140625" style="1" customWidth="1"/>
    <col min="16" max="16" width="11.5546875" style="1" customWidth="1"/>
    <col min="17" max="17" width="1" style="1" customWidth="1"/>
    <col min="18" max="18" width="9.44140625" style="1"/>
    <col min="19" max="19" width="14.6640625" style="1" bestFit="1" customWidth="1"/>
    <col min="20" max="16384" width="9.44140625" style="1"/>
  </cols>
  <sheetData>
    <row r="1" spans="2:17" ht="15" thickBot="1"/>
    <row r="2" spans="2:17" ht="15" thickBot="1">
      <c r="B2" s="2"/>
      <c r="C2" s="3"/>
      <c r="D2" s="3"/>
      <c r="E2" s="3"/>
      <c r="F2" s="3"/>
      <c r="G2" s="3"/>
      <c r="H2" s="3"/>
      <c r="I2" s="3"/>
      <c r="J2" s="3"/>
      <c r="K2" s="3"/>
      <c r="L2" s="3"/>
      <c r="M2" s="3"/>
      <c r="N2" s="3"/>
      <c r="O2" s="3"/>
      <c r="P2" s="3"/>
      <c r="Q2" s="4"/>
    </row>
    <row r="3" spans="2:17" ht="20.25" customHeight="1">
      <c r="B3" s="5"/>
      <c r="C3" s="440" t="s">
        <v>0</v>
      </c>
      <c r="D3" s="441"/>
      <c r="E3" s="441"/>
      <c r="F3" s="441"/>
      <c r="G3" s="441"/>
      <c r="H3" s="441"/>
      <c r="I3" s="441"/>
      <c r="J3" s="441"/>
      <c r="K3" s="441"/>
      <c r="L3" s="441"/>
      <c r="M3" s="441"/>
      <c r="N3" s="441"/>
      <c r="O3" s="441"/>
      <c r="P3" s="442"/>
      <c r="Q3" s="6"/>
    </row>
    <row r="4" spans="2:17" ht="20.25" customHeight="1" thickBot="1">
      <c r="B4" s="5"/>
      <c r="C4" s="443"/>
      <c r="D4" s="444"/>
      <c r="E4" s="444"/>
      <c r="F4" s="444"/>
      <c r="G4" s="444"/>
      <c r="H4" s="444"/>
      <c r="I4" s="444"/>
      <c r="J4" s="444"/>
      <c r="K4" s="444"/>
      <c r="L4" s="444"/>
      <c r="M4" s="444"/>
      <c r="N4" s="444"/>
      <c r="O4" s="444"/>
      <c r="P4" s="445"/>
      <c r="Q4" s="6"/>
    </row>
    <row r="5" spans="2:17" ht="15" thickBot="1">
      <c r="B5" s="5"/>
      <c r="C5" s="7"/>
      <c r="D5" s="7"/>
      <c r="E5" s="7"/>
      <c r="F5" s="7"/>
      <c r="G5" s="7"/>
      <c r="H5" s="7"/>
      <c r="I5" s="7"/>
      <c r="J5" s="7"/>
      <c r="K5" s="7"/>
      <c r="L5" s="7"/>
      <c r="M5" s="7"/>
      <c r="N5" s="7"/>
      <c r="O5" s="7"/>
      <c r="P5" s="7"/>
      <c r="Q5" s="6"/>
    </row>
    <row r="6" spans="2:17" ht="15" thickBot="1">
      <c r="B6" s="5"/>
      <c r="C6" s="446" t="s">
        <v>1</v>
      </c>
      <c r="D6" s="447"/>
      <c r="E6" s="447"/>
      <c r="F6" s="447"/>
      <c r="G6" s="447"/>
      <c r="H6" s="447"/>
      <c r="I6" s="447"/>
      <c r="J6" s="447"/>
      <c r="K6" s="447"/>
      <c r="L6" s="447"/>
      <c r="M6" s="447"/>
      <c r="N6" s="447"/>
      <c r="O6" s="447"/>
      <c r="P6" s="448"/>
      <c r="Q6" s="6"/>
    </row>
    <row r="7" spans="2:17" ht="15" thickBot="1">
      <c r="B7" s="5"/>
      <c r="C7" s="7"/>
      <c r="D7" s="7"/>
      <c r="E7" s="7"/>
      <c r="F7" s="7"/>
      <c r="G7" s="7"/>
      <c r="H7" s="7"/>
      <c r="I7" s="7"/>
      <c r="J7" s="7"/>
      <c r="K7" s="7"/>
      <c r="L7" s="7"/>
      <c r="M7" s="7"/>
      <c r="N7" s="7"/>
      <c r="O7" s="7"/>
      <c r="P7" s="7"/>
      <c r="Q7" s="6"/>
    </row>
    <row r="8" spans="2:17">
      <c r="B8" s="5"/>
      <c r="C8" s="8" t="s">
        <v>2</v>
      </c>
      <c r="D8" s="9"/>
      <c r="E8" s="9"/>
      <c r="F8" s="9"/>
      <c r="G8" s="9"/>
      <c r="H8" s="9"/>
      <c r="I8" s="10"/>
      <c r="J8" s="449">
        <f>'Servicer Report'!J8+2</f>
        <v>45700</v>
      </c>
      <c r="K8" s="449"/>
      <c r="L8" s="449"/>
      <c r="M8" s="449"/>
      <c r="N8" s="449"/>
      <c r="O8" s="449"/>
      <c r="P8" s="450"/>
      <c r="Q8" s="6"/>
    </row>
    <row r="9" spans="2:17">
      <c r="B9" s="5"/>
      <c r="C9" s="11" t="s">
        <v>3</v>
      </c>
      <c r="D9" s="12"/>
      <c r="E9" s="12"/>
      <c r="F9" s="12"/>
      <c r="G9" s="12"/>
      <c r="H9" s="12"/>
      <c r="I9" s="13"/>
      <c r="J9" s="428">
        <f>'Servicer Report'!J9</f>
        <v>45688</v>
      </c>
      <c r="K9" s="428"/>
      <c r="L9" s="428"/>
      <c r="M9" s="428"/>
      <c r="N9" s="428"/>
      <c r="O9" s="428"/>
      <c r="P9" s="429"/>
      <c r="Q9" s="6"/>
    </row>
    <row r="10" spans="2:17">
      <c r="B10" s="5"/>
      <c r="C10" s="430" t="s">
        <v>4</v>
      </c>
      <c r="D10" s="431"/>
      <c r="E10" s="451"/>
      <c r="F10" s="15" t="s">
        <v>5</v>
      </c>
      <c r="G10" s="12"/>
      <c r="H10" s="12"/>
      <c r="I10" s="13"/>
      <c r="J10" s="436">
        <v>45548</v>
      </c>
      <c r="K10" s="436"/>
      <c r="L10" s="436"/>
      <c r="M10" s="436"/>
      <c r="N10" s="436"/>
      <c r="O10" s="436"/>
      <c r="P10" s="437"/>
      <c r="Q10" s="6"/>
    </row>
    <row r="11" spans="2:17" ht="15" customHeight="1">
      <c r="B11" s="5"/>
      <c r="C11" s="433"/>
      <c r="D11" s="434"/>
      <c r="E11" s="432"/>
      <c r="F11" s="18" t="s">
        <v>6</v>
      </c>
      <c r="G11" s="12"/>
      <c r="H11" s="12"/>
      <c r="I11" s="13"/>
      <c r="J11" s="428">
        <f>'Servicer Report'!J11</f>
        <v>45688</v>
      </c>
      <c r="K11" s="428"/>
      <c r="L11" s="428"/>
      <c r="M11" s="428"/>
      <c r="N11" s="428"/>
      <c r="O11" s="428"/>
      <c r="P11" s="429"/>
      <c r="Q11" s="6"/>
    </row>
    <row r="12" spans="2:17">
      <c r="B12" s="5"/>
      <c r="C12" s="16" t="s">
        <v>7</v>
      </c>
      <c r="D12" s="19"/>
      <c r="E12" s="20"/>
      <c r="F12" s="21"/>
      <c r="G12" s="12"/>
      <c r="H12" s="12"/>
      <c r="I12" s="13"/>
      <c r="J12" s="420">
        <f>J11-J10</f>
        <v>140</v>
      </c>
      <c r="K12" s="420"/>
      <c r="L12" s="420"/>
      <c r="M12" s="420"/>
      <c r="N12" s="420"/>
      <c r="O12" s="420"/>
      <c r="P12" s="421"/>
      <c r="Q12" s="6"/>
    </row>
    <row r="13" spans="2:17">
      <c r="B13" s="5"/>
      <c r="C13" s="22" t="s">
        <v>8</v>
      </c>
      <c r="D13" s="21"/>
      <c r="E13" s="21"/>
      <c r="F13" s="21"/>
      <c r="G13" s="21"/>
      <c r="H13" s="21"/>
      <c r="I13" s="23"/>
      <c r="J13" s="428">
        <f>J8</f>
        <v>45700</v>
      </c>
      <c r="K13" s="428"/>
      <c r="L13" s="428"/>
      <c r="M13" s="428"/>
      <c r="N13" s="428"/>
      <c r="O13" s="428"/>
      <c r="P13" s="429"/>
      <c r="Q13" s="6"/>
    </row>
    <row r="14" spans="2:17">
      <c r="B14" s="5"/>
      <c r="C14" s="430" t="s">
        <v>9</v>
      </c>
      <c r="D14" s="431"/>
      <c r="E14" s="432"/>
      <c r="F14" s="24" t="s">
        <v>10</v>
      </c>
      <c r="G14" s="21"/>
      <c r="H14" s="21"/>
      <c r="I14" s="23"/>
      <c r="J14" s="436">
        <v>45548</v>
      </c>
      <c r="K14" s="436"/>
      <c r="L14" s="436"/>
      <c r="M14" s="436"/>
      <c r="N14" s="436"/>
      <c r="O14" s="436"/>
      <c r="P14" s="437"/>
      <c r="Q14" s="6"/>
    </row>
    <row r="15" spans="2:17" ht="15" customHeight="1">
      <c r="B15" s="5"/>
      <c r="C15" s="433"/>
      <c r="D15" s="434"/>
      <c r="E15" s="435"/>
      <c r="F15" s="15" t="s">
        <v>11</v>
      </c>
      <c r="G15" s="21"/>
      <c r="H15" s="21"/>
      <c r="I15" s="23"/>
      <c r="J15" s="428">
        <v>45705</v>
      </c>
      <c r="K15" s="428"/>
      <c r="L15" s="428"/>
      <c r="M15" s="428"/>
      <c r="N15" s="428"/>
      <c r="O15" s="428"/>
      <c r="P15" s="429"/>
      <c r="Q15" s="6"/>
    </row>
    <row r="16" spans="2:17">
      <c r="B16" s="5"/>
      <c r="C16" s="16" t="s">
        <v>12</v>
      </c>
      <c r="D16" s="17"/>
      <c r="E16" s="17"/>
      <c r="F16" s="21"/>
      <c r="G16" s="21"/>
      <c r="H16" s="21"/>
      <c r="I16" s="23"/>
      <c r="J16" s="438">
        <f>J15-J14</f>
        <v>157</v>
      </c>
      <c r="K16" s="438"/>
      <c r="L16" s="438"/>
      <c r="M16" s="438"/>
      <c r="N16" s="438"/>
      <c r="O16" s="438"/>
      <c r="P16" s="439"/>
      <c r="Q16" s="6"/>
    </row>
    <row r="17" spans="2:17">
      <c r="B17" s="5"/>
      <c r="C17" s="25" t="s">
        <v>13</v>
      </c>
      <c r="D17" s="20"/>
      <c r="E17" s="20"/>
      <c r="F17" s="21"/>
      <c r="G17" s="21"/>
      <c r="H17" s="21"/>
      <c r="I17" s="23"/>
      <c r="J17" s="452">
        <v>1285000000</v>
      </c>
      <c r="K17" s="452"/>
      <c r="L17" s="452"/>
      <c r="M17" s="452"/>
      <c r="N17" s="452"/>
      <c r="O17" s="452"/>
      <c r="P17" s="453"/>
      <c r="Q17" s="6"/>
    </row>
    <row r="18" spans="2:17">
      <c r="B18" s="5"/>
      <c r="C18" s="25" t="s">
        <v>14</v>
      </c>
      <c r="D18" s="20"/>
      <c r="E18" s="20"/>
      <c r="F18" s="21"/>
      <c r="G18" s="21"/>
      <c r="H18" s="21"/>
      <c r="I18" s="23"/>
      <c r="J18" s="454">
        <f>SUM(E36:P36)</f>
        <v>1285000000</v>
      </c>
      <c r="K18" s="454"/>
      <c r="L18" s="454"/>
      <c r="M18" s="454"/>
      <c r="N18" s="454"/>
      <c r="O18" s="454"/>
      <c r="P18" s="455"/>
      <c r="Q18" s="6"/>
    </row>
    <row r="19" spans="2:17">
      <c r="B19" s="5"/>
      <c r="C19" s="16" t="s">
        <v>15</v>
      </c>
      <c r="D19" s="17"/>
      <c r="E19" s="17"/>
      <c r="F19" s="12"/>
      <c r="G19" s="12"/>
      <c r="H19" s="12"/>
      <c r="I19" s="13"/>
      <c r="J19" s="420">
        <f>SUM(E41:P41)</f>
        <v>1281961907</v>
      </c>
      <c r="K19" s="420"/>
      <c r="L19" s="420"/>
      <c r="M19" s="420"/>
      <c r="N19" s="420"/>
      <c r="O19" s="420"/>
      <c r="P19" s="421"/>
      <c r="Q19" s="6"/>
    </row>
    <row r="20" spans="2:17" ht="15" thickBot="1">
      <c r="B20" s="5"/>
      <c r="C20" s="26" t="s">
        <v>16</v>
      </c>
      <c r="D20" s="27"/>
      <c r="E20" s="27"/>
      <c r="F20" s="27"/>
      <c r="G20" s="27"/>
      <c r="H20" s="27"/>
      <c r="I20" s="27"/>
      <c r="J20" s="422" t="str">
        <f>'Servicer Report'!J19</f>
        <v>TUHF Service Pty Ltd</v>
      </c>
      <c r="K20" s="422"/>
      <c r="L20" s="422"/>
      <c r="M20" s="422"/>
      <c r="N20" s="422"/>
      <c r="O20" s="422"/>
      <c r="P20" s="423"/>
      <c r="Q20" s="6"/>
    </row>
    <row r="21" spans="2:17" ht="15" thickBot="1">
      <c r="B21" s="5"/>
      <c r="C21" s="7"/>
      <c r="D21" s="7"/>
      <c r="E21" s="7"/>
      <c r="F21" s="7"/>
      <c r="G21" s="7"/>
      <c r="H21" s="7"/>
      <c r="I21" s="7"/>
      <c r="J21" s="7"/>
      <c r="K21" s="7"/>
      <c r="L21" s="7"/>
      <c r="M21" s="7"/>
      <c r="N21" s="7"/>
      <c r="O21" s="7"/>
      <c r="P21" s="7"/>
      <c r="Q21" s="6"/>
    </row>
    <row r="22" spans="2:17">
      <c r="B22" s="5"/>
      <c r="C22" s="424" t="s">
        <v>17</v>
      </c>
      <c r="D22" s="425"/>
      <c r="E22" s="425"/>
      <c r="F22" s="425"/>
      <c r="G22" s="425"/>
      <c r="H22" s="425"/>
      <c r="I22" s="425"/>
      <c r="J22" s="425"/>
      <c r="K22" s="425"/>
      <c r="L22" s="425"/>
      <c r="M22" s="425"/>
      <c r="N22" s="425"/>
      <c r="O22" s="425"/>
      <c r="P22" s="426"/>
      <c r="Q22" s="6"/>
    </row>
    <row r="23" spans="2:17">
      <c r="B23" s="5"/>
      <c r="C23" s="22" t="s">
        <v>18</v>
      </c>
      <c r="D23" s="28"/>
      <c r="E23" s="29" t="s">
        <v>19</v>
      </c>
      <c r="F23" s="29" t="s">
        <v>20</v>
      </c>
      <c r="G23" s="29" t="s">
        <v>21</v>
      </c>
      <c r="H23" s="29" t="s">
        <v>22</v>
      </c>
      <c r="I23" s="29" t="s">
        <v>23</v>
      </c>
      <c r="J23" s="29" t="s">
        <v>23</v>
      </c>
      <c r="K23" s="29" t="s">
        <v>24</v>
      </c>
      <c r="L23" s="29" t="s">
        <v>24</v>
      </c>
      <c r="M23" s="284" t="s">
        <v>25</v>
      </c>
      <c r="N23" s="285"/>
      <c r="O23" s="284" t="s">
        <v>25</v>
      </c>
      <c r="P23" s="427"/>
      <c r="Q23" s="6"/>
    </row>
    <row r="24" spans="2:17">
      <c r="B24" s="5"/>
      <c r="C24" s="31" t="s">
        <v>26</v>
      </c>
      <c r="D24" s="32"/>
      <c r="E24" s="33" t="s">
        <v>27</v>
      </c>
      <c r="F24" s="33" t="s">
        <v>28</v>
      </c>
      <c r="G24" s="33" t="s">
        <v>29</v>
      </c>
      <c r="H24" s="33" t="s">
        <v>30</v>
      </c>
      <c r="I24" s="33" t="s">
        <v>31</v>
      </c>
      <c r="J24" s="33" t="s">
        <v>32</v>
      </c>
      <c r="K24" s="33" t="s">
        <v>33</v>
      </c>
      <c r="L24" s="33" t="s">
        <v>34</v>
      </c>
      <c r="M24" s="398" t="s">
        <v>35</v>
      </c>
      <c r="N24" s="393"/>
      <c r="O24" s="398" t="s">
        <v>36</v>
      </c>
      <c r="P24" s="399"/>
      <c r="Q24" s="6"/>
    </row>
    <row r="25" spans="2:17">
      <c r="B25" s="5"/>
      <c r="C25" s="22" t="s">
        <v>37</v>
      </c>
      <c r="D25" s="28"/>
      <c r="E25" s="33" t="s">
        <v>38</v>
      </c>
      <c r="F25" s="33" t="s">
        <v>39</v>
      </c>
      <c r="G25" s="33" t="s">
        <v>40</v>
      </c>
      <c r="H25" s="33" t="s">
        <v>41</v>
      </c>
      <c r="I25" s="33" t="s">
        <v>42</v>
      </c>
      <c r="J25" s="33" t="s">
        <v>43</v>
      </c>
      <c r="K25" s="33" t="s">
        <v>44</v>
      </c>
      <c r="L25" s="33" t="s">
        <v>45</v>
      </c>
      <c r="M25" s="398" t="s">
        <v>46</v>
      </c>
      <c r="N25" s="393"/>
      <c r="O25" s="398" t="s">
        <v>47</v>
      </c>
      <c r="P25" s="399"/>
      <c r="Q25" s="6"/>
    </row>
    <row r="26" spans="2:17">
      <c r="B26" s="5"/>
      <c r="C26" s="22" t="s">
        <v>48</v>
      </c>
      <c r="D26" s="34"/>
      <c r="E26" s="33" t="s">
        <v>49</v>
      </c>
      <c r="F26" s="33" t="s">
        <v>49</v>
      </c>
      <c r="G26" s="33" t="s">
        <v>49</v>
      </c>
      <c r="H26" s="33" t="s">
        <v>49</v>
      </c>
      <c r="I26" s="33" t="s">
        <v>49</v>
      </c>
      <c r="J26" s="33" t="s">
        <v>49</v>
      </c>
      <c r="K26" s="33" t="s">
        <v>49</v>
      </c>
      <c r="L26" s="33" t="s">
        <v>49</v>
      </c>
      <c r="M26" s="398" t="s">
        <v>49</v>
      </c>
      <c r="N26" s="393"/>
      <c r="O26" s="398" t="s">
        <v>49</v>
      </c>
      <c r="P26" s="399"/>
      <c r="Q26" s="6"/>
    </row>
    <row r="27" spans="2:17">
      <c r="B27" s="5"/>
      <c r="C27" s="31" t="s">
        <v>50</v>
      </c>
      <c r="D27" s="32"/>
      <c r="E27" s="35">
        <v>1.6500000000000001E-2</v>
      </c>
      <c r="F27" s="35">
        <v>1.6500000000000001E-2</v>
      </c>
      <c r="G27" s="36">
        <v>2.1999999999999999E-2</v>
      </c>
      <c r="H27" s="36">
        <v>2.1999999999999999E-2</v>
      </c>
      <c r="I27" s="36">
        <v>2.75E-2</v>
      </c>
      <c r="J27" s="36">
        <v>2.75E-2</v>
      </c>
      <c r="K27" s="36">
        <v>3.7999999999999999E-2</v>
      </c>
      <c r="L27" s="36">
        <v>3.7999999999999999E-2</v>
      </c>
      <c r="M27" s="396">
        <v>0.05</v>
      </c>
      <c r="N27" s="406"/>
      <c r="O27" s="396">
        <v>0.05</v>
      </c>
      <c r="P27" s="397"/>
      <c r="Q27" s="6"/>
    </row>
    <row r="28" spans="2:17">
      <c r="B28" s="5"/>
      <c r="C28" s="22" t="s">
        <v>51</v>
      </c>
      <c r="D28" s="28"/>
      <c r="E28" s="35">
        <v>2.1499999999999998E-2</v>
      </c>
      <c r="F28" s="35">
        <v>2.1499999999999998E-2</v>
      </c>
      <c r="G28" s="36">
        <v>2.86E-2</v>
      </c>
      <c r="H28" s="36">
        <v>2.86E-2</v>
      </c>
      <c r="I28" s="36">
        <v>3.5799999999999998E-2</v>
      </c>
      <c r="J28" s="36">
        <v>3.5799999999999998E-2</v>
      </c>
      <c r="K28" s="36">
        <v>4.9399999999999999E-2</v>
      </c>
      <c r="L28" s="36">
        <v>4.9399999999999999E-2</v>
      </c>
      <c r="M28" s="413">
        <v>6.5000000000000002E-2</v>
      </c>
      <c r="N28" s="414"/>
      <c r="O28" s="413">
        <v>6.5000000000000002E-2</v>
      </c>
      <c r="P28" s="415"/>
      <c r="Q28" s="6"/>
    </row>
    <row r="29" spans="2:17">
      <c r="B29" s="5"/>
      <c r="C29" s="22" t="s">
        <v>52</v>
      </c>
      <c r="D29" s="32"/>
      <c r="E29" s="35">
        <v>8.233E-2</v>
      </c>
      <c r="F29" s="38" t="s">
        <v>53</v>
      </c>
      <c r="G29" s="38">
        <v>8.233E-2</v>
      </c>
      <c r="H29" s="38" t="s">
        <v>53</v>
      </c>
      <c r="I29" s="38">
        <v>8.233E-2</v>
      </c>
      <c r="J29" s="38" t="s">
        <v>53</v>
      </c>
      <c r="K29" s="38">
        <v>8.233E-2</v>
      </c>
      <c r="L29" s="38" t="s">
        <v>53</v>
      </c>
      <c r="M29" s="416">
        <v>8.233E-2</v>
      </c>
      <c r="N29" s="417"/>
      <c r="O29" s="418" t="s">
        <v>53</v>
      </c>
      <c r="P29" s="419"/>
      <c r="Q29" s="6"/>
    </row>
    <row r="30" spans="2:17">
      <c r="B30" s="5"/>
      <c r="C30" s="22" t="s">
        <v>54</v>
      </c>
      <c r="D30" s="28"/>
      <c r="E30" s="35">
        <f>E27+E29</f>
        <v>9.8830000000000001E-2</v>
      </c>
      <c r="F30" s="38">
        <v>0</v>
      </c>
      <c r="G30" s="38">
        <f t="shared" ref="G30" si="0">G27+G29</f>
        <v>0.10433000000000001</v>
      </c>
      <c r="H30" s="38">
        <v>0</v>
      </c>
      <c r="I30" s="38">
        <f t="shared" ref="I30" si="1">I27+I29</f>
        <v>0.10983</v>
      </c>
      <c r="J30" s="38">
        <v>0</v>
      </c>
      <c r="K30" s="38">
        <f t="shared" ref="K30" si="2">K27+K29</f>
        <v>0.12032999999999999</v>
      </c>
      <c r="L30" s="38">
        <v>0</v>
      </c>
      <c r="M30" s="410">
        <f>M27+M29</f>
        <v>0.13233</v>
      </c>
      <c r="N30" s="411"/>
      <c r="O30" s="410">
        <v>0</v>
      </c>
      <c r="P30" s="412"/>
      <c r="Q30" s="6"/>
    </row>
    <row r="31" spans="2:17">
      <c r="B31" s="5"/>
      <c r="C31" s="31" t="s">
        <v>55</v>
      </c>
      <c r="D31" s="32"/>
      <c r="E31" s="39">
        <v>181000000</v>
      </c>
      <c r="F31" s="40">
        <v>140000000</v>
      </c>
      <c r="G31" s="39">
        <v>193000000</v>
      </c>
      <c r="H31" s="40">
        <v>279000000</v>
      </c>
      <c r="I31" s="39">
        <v>80000000</v>
      </c>
      <c r="J31" s="40">
        <v>159000000</v>
      </c>
      <c r="K31" s="39">
        <v>63000000</v>
      </c>
      <c r="L31" s="40">
        <v>84000000</v>
      </c>
      <c r="M31" s="407">
        <v>56000000</v>
      </c>
      <c r="N31" s="408"/>
      <c r="O31" s="407">
        <v>50000000</v>
      </c>
      <c r="P31" s="409"/>
      <c r="Q31" s="41"/>
    </row>
    <row r="32" spans="2:17">
      <c r="B32" s="5"/>
      <c r="C32" s="42" t="s">
        <v>56</v>
      </c>
      <c r="D32" s="34"/>
      <c r="E32" s="43">
        <f>E31/SUM($E$31:$P$31)</f>
        <v>0.14085603112840467</v>
      </c>
      <c r="F32" s="43">
        <f>F31/SUM($E$31:$P$31)</f>
        <v>0.10894941634241245</v>
      </c>
      <c r="G32" s="43">
        <f t="shared" ref="G32:L32" si="3">G31/SUM($E$31:$P$31)</f>
        <v>0.15019455252918287</v>
      </c>
      <c r="H32" s="43">
        <f t="shared" si="3"/>
        <v>0.21712062256809339</v>
      </c>
      <c r="I32" s="43">
        <f t="shared" si="3"/>
        <v>6.2256809338521402E-2</v>
      </c>
      <c r="J32" s="43">
        <f t="shared" si="3"/>
        <v>0.12373540856031129</v>
      </c>
      <c r="K32" s="43">
        <f t="shared" si="3"/>
        <v>4.9027237354085602E-2</v>
      </c>
      <c r="L32" s="43">
        <f t="shared" si="3"/>
        <v>6.5369649805447474E-2</v>
      </c>
      <c r="M32" s="396">
        <f t="shared" ref="M32" si="4">M31/SUM($E$31:$O$31)</f>
        <v>4.3579766536964978E-2</v>
      </c>
      <c r="N32" s="406"/>
      <c r="O32" s="396">
        <f t="shared" ref="O32" si="5">O31/SUM($E$31:$O$31)</f>
        <v>3.8910505836575876E-2</v>
      </c>
      <c r="P32" s="397"/>
      <c r="Q32" s="41"/>
    </row>
    <row r="33" spans="2:19">
      <c r="B33" s="5"/>
      <c r="C33" s="42" t="s">
        <v>57</v>
      </c>
      <c r="D33" s="34"/>
      <c r="E33" s="44">
        <v>0.23511083718135065</v>
      </c>
      <c r="F33" s="44">
        <v>0.23511083718135065</v>
      </c>
      <c r="G33" s="37">
        <v>0.34570814688348134</v>
      </c>
      <c r="H33" s="37">
        <v>0.34570814688348134</v>
      </c>
      <c r="I33" s="37">
        <v>0.17505137098549162</v>
      </c>
      <c r="J33" s="37">
        <v>0.17505137098549162</v>
      </c>
      <c r="K33" s="44">
        <v>0.1076675796437961</v>
      </c>
      <c r="L33" s="37">
        <v>0.1076675796437961</v>
      </c>
      <c r="M33" s="396">
        <v>7.7637846545866571E-2</v>
      </c>
      <c r="N33" s="406"/>
      <c r="O33" s="396">
        <v>7.7637846545866571E-2</v>
      </c>
      <c r="P33" s="397"/>
      <c r="Q33" s="41"/>
    </row>
    <row r="34" spans="2:19">
      <c r="B34" s="5"/>
      <c r="C34" s="42" t="s">
        <v>58</v>
      </c>
      <c r="D34" s="34"/>
      <c r="E34" s="44">
        <f>1-E33</f>
        <v>0.76488916281864938</v>
      </c>
      <c r="F34" s="37">
        <f>1-F33</f>
        <v>0.76488916281864938</v>
      </c>
      <c r="G34" s="44">
        <f>1-SUM(E33,G33)</f>
        <v>0.41918101593516799</v>
      </c>
      <c r="H34" s="44">
        <f>1-SUM(F33,H33)</f>
        <v>0.41918101593516799</v>
      </c>
      <c r="I34" s="44">
        <f>1-SUM(E33,G33,I33)</f>
        <v>0.24412964494967637</v>
      </c>
      <c r="J34" s="44">
        <f>1-SUM(F33,H33,J33)</f>
        <v>0.24412964494967637</v>
      </c>
      <c r="K34" s="44">
        <f>1-SUM(E33,G33,I33,K33)</f>
        <v>0.13646206530588023</v>
      </c>
      <c r="L34" s="44">
        <f>1-SUM(F33,H33,J33,L33)</f>
        <v>0.13646206530588023</v>
      </c>
      <c r="M34" s="396">
        <f>1-SUM(F33,H33,J33,L33,M33)</f>
        <v>5.8824218760013647E-2</v>
      </c>
      <c r="N34" s="406"/>
      <c r="O34" s="396">
        <f>1-SUM(H33,J33,L33,F33,O33)</f>
        <v>5.8824218760013647E-2</v>
      </c>
      <c r="P34" s="397"/>
      <c r="Q34" s="41"/>
    </row>
    <row r="35" spans="2:19">
      <c r="B35" s="5"/>
      <c r="C35" s="45" t="s">
        <v>59</v>
      </c>
      <c r="D35" s="32"/>
      <c r="E35" s="43">
        <v>0.71473601260835307</v>
      </c>
      <c r="F35" s="37">
        <f t="shared" ref="F35:M35" si="6">F34</f>
        <v>0.76488916281864938</v>
      </c>
      <c r="G35" s="44">
        <f t="shared" si="6"/>
        <v>0.41918101593516799</v>
      </c>
      <c r="H35" s="44">
        <f t="shared" si="6"/>
        <v>0.41918101593516799</v>
      </c>
      <c r="I35" s="44">
        <f t="shared" si="6"/>
        <v>0.24412964494967637</v>
      </c>
      <c r="J35" s="44">
        <f t="shared" si="6"/>
        <v>0.24412964494967637</v>
      </c>
      <c r="K35" s="44">
        <f t="shared" si="6"/>
        <v>0.13646206530588023</v>
      </c>
      <c r="L35" s="44">
        <f t="shared" si="6"/>
        <v>0.13646206530588023</v>
      </c>
      <c r="M35" s="396">
        <f t="shared" si="6"/>
        <v>5.8824218760013647E-2</v>
      </c>
      <c r="N35" s="406"/>
      <c r="O35" s="396">
        <f>O34</f>
        <v>5.8824218760013647E-2</v>
      </c>
      <c r="P35" s="397"/>
      <c r="Q35" s="41"/>
    </row>
    <row r="36" spans="2:19">
      <c r="B36" s="5"/>
      <c r="C36" s="22" t="s">
        <v>60</v>
      </c>
      <c r="D36" s="28"/>
      <c r="E36" s="39">
        <v>181000000</v>
      </c>
      <c r="F36" s="40">
        <v>140000000</v>
      </c>
      <c r="G36" s="39">
        <v>193000000</v>
      </c>
      <c r="H36" s="40">
        <v>279000000</v>
      </c>
      <c r="I36" s="39">
        <v>80000000</v>
      </c>
      <c r="J36" s="40">
        <v>159000000</v>
      </c>
      <c r="K36" s="39">
        <v>63000000</v>
      </c>
      <c r="L36" s="40">
        <v>84000000</v>
      </c>
      <c r="M36" s="407">
        <v>56000000</v>
      </c>
      <c r="N36" s="408"/>
      <c r="O36" s="407">
        <v>50000000</v>
      </c>
      <c r="P36" s="409"/>
      <c r="Q36" s="41"/>
    </row>
    <row r="37" spans="2:19">
      <c r="B37" s="5"/>
      <c r="C37" s="22" t="s">
        <v>61</v>
      </c>
      <c r="D37" s="32"/>
      <c r="E37" s="39">
        <v>7554548.2465753425</v>
      </c>
      <c r="F37" s="39">
        <v>0</v>
      </c>
      <c r="G37" s="39">
        <v>8511992.6849315073</v>
      </c>
      <c r="H37" s="40"/>
      <c r="I37" s="39">
        <v>3717547.3972602738</v>
      </c>
      <c r="J37" s="40"/>
      <c r="K37" s="39">
        <v>3212104.1917808214</v>
      </c>
      <c r="L37" s="40"/>
      <c r="M37" s="407">
        <v>3144255.7808219176</v>
      </c>
      <c r="N37" s="408"/>
      <c r="O37" s="407"/>
      <c r="P37" s="409"/>
      <c r="Q37" s="41"/>
    </row>
    <row r="38" spans="2:19">
      <c r="B38" s="5"/>
      <c r="C38" s="22" t="s">
        <v>62</v>
      </c>
      <c r="D38" s="28"/>
      <c r="E38" s="39">
        <f t="shared" ref="E38" si="7">E37</f>
        <v>7554548.2465753425</v>
      </c>
      <c r="F38" s="39">
        <v>0</v>
      </c>
      <c r="G38" s="39">
        <f t="shared" ref="G38" si="8">G37</f>
        <v>8511992.6849315073</v>
      </c>
      <c r="H38" s="40"/>
      <c r="I38" s="39">
        <f t="shared" ref="I38" si="9">I37</f>
        <v>3717547.3972602738</v>
      </c>
      <c r="J38" s="40"/>
      <c r="K38" s="39">
        <f t="shared" ref="K38" si="10">K37</f>
        <v>3212104.1917808214</v>
      </c>
      <c r="L38" s="40"/>
      <c r="M38" s="407">
        <f t="shared" ref="M38" si="11">M37</f>
        <v>3144255.7808219176</v>
      </c>
      <c r="N38" s="408"/>
      <c r="O38" s="407"/>
      <c r="P38" s="409"/>
      <c r="Q38" s="41"/>
    </row>
    <row r="39" spans="2:19">
      <c r="B39" s="5"/>
      <c r="C39" s="22" t="s">
        <v>63</v>
      </c>
      <c r="D39" s="34"/>
      <c r="E39" s="39">
        <f t="shared" ref="E39:G39" si="12">E37-E38</f>
        <v>0</v>
      </c>
      <c r="F39" s="39">
        <f t="shared" si="12"/>
        <v>0</v>
      </c>
      <c r="G39" s="39">
        <f t="shared" si="12"/>
        <v>0</v>
      </c>
      <c r="H39" s="40"/>
      <c r="I39" s="39">
        <f t="shared" ref="I39" si="13">I37-I38</f>
        <v>0</v>
      </c>
      <c r="J39" s="40"/>
      <c r="K39" s="39">
        <f t="shared" ref="K39" si="14">K37-K38</f>
        <v>0</v>
      </c>
      <c r="L39" s="40"/>
      <c r="M39" s="407">
        <f t="shared" ref="M39" si="15">M37-M38</f>
        <v>0</v>
      </c>
      <c r="N39" s="408"/>
      <c r="O39" s="407"/>
      <c r="P39" s="409"/>
      <c r="Q39" s="41"/>
    </row>
    <row r="40" spans="2:19">
      <c r="B40" s="5"/>
      <c r="C40" s="31" t="s">
        <v>64</v>
      </c>
      <c r="D40" s="32"/>
      <c r="E40" s="39">
        <f>ROUND($H$167,0)</f>
        <v>3038093</v>
      </c>
      <c r="F40" s="39">
        <v>0</v>
      </c>
      <c r="G40" s="39">
        <v>0</v>
      </c>
      <c r="H40" s="40">
        <v>0</v>
      </c>
      <c r="I40" s="39">
        <v>0</v>
      </c>
      <c r="J40" s="40">
        <v>0</v>
      </c>
      <c r="K40" s="39">
        <v>0</v>
      </c>
      <c r="L40" s="40">
        <v>0</v>
      </c>
      <c r="M40" s="407">
        <v>0</v>
      </c>
      <c r="N40" s="408"/>
      <c r="O40" s="407">
        <v>0</v>
      </c>
      <c r="P40" s="409"/>
      <c r="Q40" s="41"/>
    </row>
    <row r="41" spans="2:19">
      <c r="B41" s="5"/>
      <c r="C41" s="22" t="s">
        <v>65</v>
      </c>
      <c r="D41" s="28"/>
      <c r="E41" s="39">
        <f t="shared" ref="E41:M41" si="16">E36-E40</f>
        <v>177961907</v>
      </c>
      <c r="F41" s="39">
        <f t="shared" si="16"/>
        <v>140000000</v>
      </c>
      <c r="G41" s="39">
        <f t="shared" si="16"/>
        <v>193000000</v>
      </c>
      <c r="H41" s="39">
        <f t="shared" si="16"/>
        <v>279000000</v>
      </c>
      <c r="I41" s="39">
        <f t="shared" si="16"/>
        <v>80000000</v>
      </c>
      <c r="J41" s="39">
        <f t="shared" si="16"/>
        <v>159000000</v>
      </c>
      <c r="K41" s="39">
        <f t="shared" si="16"/>
        <v>63000000</v>
      </c>
      <c r="L41" s="39">
        <f t="shared" si="16"/>
        <v>84000000</v>
      </c>
      <c r="M41" s="407">
        <f t="shared" si="16"/>
        <v>56000000</v>
      </c>
      <c r="N41" s="408"/>
      <c r="O41" s="407">
        <f t="shared" ref="O41" si="17">O36-O40</f>
        <v>50000000</v>
      </c>
      <c r="P41" s="409"/>
      <c r="Q41" s="41"/>
      <c r="S41" s="237"/>
    </row>
    <row r="42" spans="2:19">
      <c r="B42" s="5"/>
      <c r="C42" s="42" t="s">
        <v>66</v>
      </c>
      <c r="D42" s="28"/>
      <c r="E42" s="43">
        <f>E41/SUM($E$41:$P$41)</f>
        <v>0.13881996495235954</v>
      </c>
      <c r="F42" s="43">
        <f t="shared" ref="F42:L42" si="18">F41/SUM($E$41:$P$41)</f>
        <v>0.10920761314009933</v>
      </c>
      <c r="G42" s="43">
        <f t="shared" si="18"/>
        <v>0.15055049525742265</v>
      </c>
      <c r="H42" s="43">
        <f t="shared" si="18"/>
        <v>0.21763517190062653</v>
      </c>
      <c r="I42" s="43">
        <f t="shared" si="18"/>
        <v>6.240435036577105E-2</v>
      </c>
      <c r="J42" s="43">
        <f t="shared" si="18"/>
        <v>0.12402864635196996</v>
      </c>
      <c r="K42" s="43">
        <f t="shared" si="18"/>
        <v>4.91434259130447E-2</v>
      </c>
      <c r="L42" s="43">
        <f t="shared" si="18"/>
        <v>6.5524567884059595E-2</v>
      </c>
      <c r="M42" s="396">
        <f t="shared" ref="M42" si="19">M41/SUM($E$41:$P$41)</f>
        <v>4.3683045256039735E-2</v>
      </c>
      <c r="N42" s="406"/>
      <c r="O42" s="396">
        <f t="shared" ref="O42" si="20">O41/SUM($E$41:$P$41)</f>
        <v>3.9002718978606903E-2</v>
      </c>
      <c r="P42" s="397"/>
      <c r="Q42" s="41"/>
    </row>
    <row r="43" spans="2:19">
      <c r="B43" s="5"/>
      <c r="C43" s="42" t="s">
        <v>67</v>
      </c>
      <c r="D43" s="28"/>
      <c r="E43" s="43">
        <v>0.12827436422760294</v>
      </c>
      <c r="F43" s="43">
        <v>0.10091154503005192</v>
      </c>
      <c r="G43" s="43">
        <v>0.13911377279142872</v>
      </c>
      <c r="H43" s="43">
        <v>0.20110229330988919</v>
      </c>
      <c r="I43" s="43">
        <v>5.7663740017172525E-2</v>
      </c>
      <c r="J43" s="43">
        <v>0.1146066832841304</v>
      </c>
      <c r="K43" s="43">
        <v>4.5410195263523363E-2</v>
      </c>
      <c r="L43" s="43">
        <v>6.0546927018031153E-2</v>
      </c>
      <c r="M43" s="396">
        <v>4.0364618012020771E-2</v>
      </c>
      <c r="N43" s="406"/>
      <c r="O43" s="396">
        <v>3.6039837510732829E-2</v>
      </c>
      <c r="P43" s="397"/>
      <c r="Q43" s="6"/>
    </row>
    <row r="44" spans="2:19">
      <c r="B44" s="5"/>
      <c r="C44" s="42" t="s">
        <v>68</v>
      </c>
      <c r="D44" s="28"/>
      <c r="E44" s="43">
        <f>1-SUM(E43:F43)</f>
        <v>0.77081409074234508</v>
      </c>
      <c r="F44" s="43">
        <f>E44</f>
        <v>0.77081409074234508</v>
      </c>
      <c r="G44" s="43">
        <f>1-SUM(E43:H43)</f>
        <v>0.43059802464102725</v>
      </c>
      <c r="H44" s="43">
        <f>G44</f>
        <v>0.43059802464102725</v>
      </c>
      <c r="I44" s="43">
        <f>1-SUM(E43:J43)</f>
        <v>0.25832760133972432</v>
      </c>
      <c r="J44" s="43">
        <f>I44</f>
        <v>0.25832760133972432</v>
      </c>
      <c r="K44" s="43">
        <f>1-SUM(E43:L43)</f>
        <v>0.15237047905816981</v>
      </c>
      <c r="L44" s="43">
        <f>K44</f>
        <v>0.15237047905816981</v>
      </c>
      <c r="M44" s="396">
        <f>1-SUM(E43:P43)</f>
        <v>7.5966023535416261E-2</v>
      </c>
      <c r="N44" s="406"/>
      <c r="O44" s="396">
        <f>M44</f>
        <v>7.5966023535416261E-2</v>
      </c>
      <c r="P44" s="397"/>
      <c r="Q44" s="6"/>
    </row>
    <row r="45" spans="2:19">
      <c r="B45" s="5"/>
      <c r="C45" s="45" t="s">
        <v>69</v>
      </c>
      <c r="D45" s="28"/>
      <c r="E45" s="44">
        <f>1-SUM($E$43:$F$43)</f>
        <v>0.77081409074234508</v>
      </c>
      <c r="F45" s="44">
        <f>1-SUM($E$43:$F$43)</f>
        <v>0.77081409074234508</v>
      </c>
      <c r="G45" s="44">
        <f>1-SUM($E$43:$H$43)</f>
        <v>0.43059802464102725</v>
      </c>
      <c r="H45" s="44">
        <f>1-SUM($E$43:$H$43)</f>
        <v>0.43059802464102725</v>
      </c>
      <c r="I45" s="44">
        <f>1-SUM($E$43:$J$43)</f>
        <v>0.25832760133972432</v>
      </c>
      <c r="J45" s="44">
        <f>1-SUM($E$43:$J$43)</f>
        <v>0.25832760133972432</v>
      </c>
      <c r="K45" s="44">
        <f>1-SUM($E$43:$L$43)</f>
        <v>0.15237047905816981</v>
      </c>
      <c r="L45" s="44">
        <f>1-SUM($E$43:$L$43)</f>
        <v>0.15237047905816981</v>
      </c>
      <c r="M45" s="400">
        <f t="shared" ref="M45:O45" si="21">1-SUM($E$43:$P$43)</f>
        <v>7.5966023535416261E-2</v>
      </c>
      <c r="N45" s="401"/>
      <c r="O45" s="400">
        <f t="shared" si="21"/>
        <v>7.5966023535416261E-2</v>
      </c>
      <c r="P45" s="402"/>
      <c r="Q45" s="6"/>
    </row>
    <row r="46" spans="2:19">
      <c r="B46" s="5"/>
      <c r="C46" s="22" t="s">
        <v>70</v>
      </c>
      <c r="D46" s="28"/>
      <c r="E46" s="46">
        <v>54650</v>
      </c>
      <c r="F46" s="46">
        <v>54650</v>
      </c>
      <c r="G46" s="46">
        <v>54650</v>
      </c>
      <c r="H46" s="46">
        <v>54650</v>
      </c>
      <c r="I46" s="46">
        <v>54650</v>
      </c>
      <c r="J46" s="46">
        <v>54650</v>
      </c>
      <c r="K46" s="46">
        <v>54650</v>
      </c>
      <c r="L46" s="46">
        <v>54650</v>
      </c>
      <c r="M46" s="403">
        <v>54650</v>
      </c>
      <c r="N46" s="404"/>
      <c r="O46" s="403">
        <v>54650</v>
      </c>
      <c r="P46" s="405"/>
      <c r="Q46" s="6"/>
    </row>
    <row r="47" spans="2:19">
      <c r="B47" s="5"/>
      <c r="C47" s="31" t="s">
        <v>71</v>
      </c>
      <c r="D47" s="32"/>
      <c r="E47" s="46">
        <v>46614</v>
      </c>
      <c r="F47" s="46">
        <v>46614</v>
      </c>
      <c r="G47" s="46">
        <v>46614</v>
      </c>
      <c r="H47" s="46">
        <v>46614</v>
      </c>
      <c r="I47" s="46">
        <v>46614</v>
      </c>
      <c r="J47" s="46">
        <v>46614</v>
      </c>
      <c r="K47" s="46">
        <v>46614</v>
      </c>
      <c r="L47" s="46">
        <v>46614</v>
      </c>
      <c r="M47" s="403">
        <v>46614</v>
      </c>
      <c r="N47" s="404"/>
      <c r="O47" s="403">
        <v>46614</v>
      </c>
      <c r="P47" s="405"/>
      <c r="Q47" s="6"/>
    </row>
    <row r="48" spans="2:19">
      <c r="B48" s="5"/>
      <c r="C48" s="22" t="s">
        <v>72</v>
      </c>
      <c r="D48" s="28"/>
      <c r="E48" s="35">
        <v>7.5579999999999994E-2</v>
      </c>
      <c r="F48" s="35">
        <v>7.5579999999999994E-2</v>
      </c>
      <c r="G48" s="35">
        <v>7.5579999999999994E-2</v>
      </c>
      <c r="H48" s="35">
        <v>7.5579999999999994E-2</v>
      </c>
      <c r="I48" s="35">
        <v>7.5579999999999994E-2</v>
      </c>
      <c r="J48" s="35">
        <v>7.5579999999999994E-2</v>
      </c>
      <c r="K48" s="35">
        <v>7.5579999999999994E-2</v>
      </c>
      <c r="L48" s="35">
        <v>7.5579999999999994E-2</v>
      </c>
      <c r="M48" s="392">
        <v>7.5579999999999994E-2</v>
      </c>
      <c r="N48" s="393"/>
      <c r="O48" s="394">
        <v>7.5579999999999994E-2</v>
      </c>
      <c r="P48" s="395"/>
      <c r="Q48" s="6"/>
    </row>
    <row r="49" spans="2:17">
      <c r="B49" s="5"/>
      <c r="C49" s="31" t="s">
        <v>73</v>
      </c>
      <c r="D49" s="32"/>
      <c r="E49" s="35">
        <f>E48+E27</f>
        <v>9.2079999999999995E-2</v>
      </c>
      <c r="F49" s="35">
        <f t="shared" ref="F49:M49" si="22">F48+F27</f>
        <v>9.2079999999999995E-2</v>
      </c>
      <c r="G49" s="35">
        <f t="shared" si="22"/>
        <v>9.758E-2</v>
      </c>
      <c r="H49" s="35">
        <f t="shared" si="22"/>
        <v>9.758E-2</v>
      </c>
      <c r="I49" s="35">
        <f t="shared" si="22"/>
        <v>0.10307999999999999</v>
      </c>
      <c r="J49" s="35">
        <f t="shared" si="22"/>
        <v>0.10307999999999999</v>
      </c>
      <c r="K49" s="35">
        <f t="shared" si="22"/>
        <v>0.11357999999999999</v>
      </c>
      <c r="L49" s="35">
        <f t="shared" si="22"/>
        <v>0.11357999999999999</v>
      </c>
      <c r="M49" s="392">
        <f t="shared" si="22"/>
        <v>0.12558</v>
      </c>
      <c r="N49" s="393"/>
      <c r="O49" s="396">
        <f t="shared" ref="O49" si="23">O48+O27</f>
        <v>0.12558</v>
      </c>
      <c r="P49" s="397"/>
      <c r="Q49" s="6"/>
    </row>
    <row r="50" spans="2:17">
      <c r="B50" s="5"/>
      <c r="C50" s="22" t="s">
        <v>74</v>
      </c>
      <c r="D50" s="28"/>
      <c r="E50" s="47" t="s">
        <v>75</v>
      </c>
      <c r="F50" s="47" t="s">
        <v>75</v>
      </c>
      <c r="G50" s="47" t="s">
        <v>76</v>
      </c>
      <c r="H50" s="47" t="s">
        <v>76</v>
      </c>
      <c r="I50" s="47" t="s">
        <v>77</v>
      </c>
      <c r="J50" s="47" t="s">
        <v>77</v>
      </c>
      <c r="K50" s="47" t="s">
        <v>78</v>
      </c>
      <c r="L50" s="47" t="s">
        <v>78</v>
      </c>
      <c r="M50" s="398" t="s">
        <v>79</v>
      </c>
      <c r="N50" s="393"/>
      <c r="O50" s="398" t="s">
        <v>79</v>
      </c>
      <c r="P50" s="399"/>
      <c r="Q50" s="6"/>
    </row>
    <row r="51" spans="2:17" ht="15" thickBot="1">
      <c r="B51" s="5"/>
      <c r="C51" s="48" t="s">
        <v>80</v>
      </c>
      <c r="D51" s="49"/>
      <c r="E51" s="50" t="s">
        <v>75</v>
      </c>
      <c r="F51" s="50" t="s">
        <v>75</v>
      </c>
      <c r="G51" s="50" t="s">
        <v>76</v>
      </c>
      <c r="H51" s="50" t="s">
        <v>76</v>
      </c>
      <c r="I51" s="50" t="s">
        <v>77</v>
      </c>
      <c r="J51" s="50" t="s">
        <v>77</v>
      </c>
      <c r="K51" s="50" t="s">
        <v>78</v>
      </c>
      <c r="L51" s="50" t="s">
        <v>78</v>
      </c>
      <c r="M51" s="383" t="s">
        <v>79</v>
      </c>
      <c r="N51" s="384"/>
      <c r="O51" s="383" t="s">
        <v>79</v>
      </c>
      <c r="P51" s="385"/>
      <c r="Q51" s="6"/>
    </row>
    <row r="52" spans="2:17" ht="15" thickBot="1">
      <c r="B52" s="5"/>
      <c r="C52" s="7"/>
      <c r="D52" s="7"/>
      <c r="E52" s="51"/>
      <c r="F52" s="51"/>
      <c r="G52" s="51"/>
      <c r="H52" s="51"/>
      <c r="I52" s="7"/>
      <c r="J52" s="7"/>
      <c r="K52" s="7"/>
      <c r="L52" s="7"/>
      <c r="M52" s="52"/>
      <c r="N52" s="7"/>
      <c r="O52" s="52"/>
      <c r="P52" s="7"/>
      <c r="Q52" s="6"/>
    </row>
    <row r="53" spans="2:17">
      <c r="B53" s="5"/>
      <c r="C53" s="303" t="s">
        <v>81</v>
      </c>
      <c r="D53" s="304"/>
      <c r="E53" s="304"/>
      <c r="F53" s="304"/>
      <c r="G53" s="304"/>
      <c r="H53" s="304"/>
      <c r="I53" s="304"/>
      <c r="J53" s="304"/>
      <c r="K53" s="304"/>
      <c r="L53" s="304"/>
      <c r="M53" s="304"/>
      <c r="N53" s="304"/>
      <c r="O53" s="304"/>
      <c r="P53" s="305"/>
      <c r="Q53" s="6"/>
    </row>
    <row r="54" spans="2:17">
      <c r="B54" s="5"/>
      <c r="C54" s="380" t="s">
        <v>82</v>
      </c>
      <c r="D54" s="381"/>
      <c r="E54" s="381"/>
      <c r="F54" s="381"/>
      <c r="G54" s="381"/>
      <c r="H54" s="381"/>
      <c r="I54" s="381"/>
      <c r="J54" s="381"/>
      <c r="K54" s="381"/>
      <c r="L54" s="381"/>
      <c r="M54" s="381"/>
      <c r="N54" s="381"/>
      <c r="O54" s="381"/>
      <c r="P54" s="382"/>
      <c r="Q54" s="6"/>
    </row>
    <row r="55" spans="2:17">
      <c r="B55" s="5"/>
      <c r="C55" s="53" t="s">
        <v>83</v>
      </c>
      <c r="D55" s="54"/>
      <c r="E55" s="54"/>
      <c r="F55" s="54"/>
      <c r="G55" s="54"/>
      <c r="H55" s="54"/>
      <c r="I55" s="55"/>
      <c r="J55" s="386">
        <v>0</v>
      </c>
      <c r="K55" s="387"/>
      <c r="L55" s="387"/>
      <c r="M55" s="387"/>
      <c r="N55" s="387"/>
      <c r="O55" s="387"/>
      <c r="P55" s="388"/>
      <c r="Q55" s="6"/>
    </row>
    <row r="56" spans="2:17">
      <c r="B56" s="5"/>
      <c r="C56" s="22" t="s">
        <v>84</v>
      </c>
      <c r="D56" s="28"/>
      <c r="E56" s="28"/>
      <c r="F56" s="28"/>
      <c r="G56" s="28"/>
      <c r="H56" s="28"/>
      <c r="I56" s="34"/>
      <c r="J56" s="389">
        <v>0</v>
      </c>
      <c r="K56" s="390"/>
      <c r="L56" s="390"/>
      <c r="M56" s="390"/>
      <c r="N56" s="390"/>
      <c r="O56" s="390"/>
      <c r="P56" s="391"/>
      <c r="Q56" s="6"/>
    </row>
    <row r="57" spans="2:17">
      <c r="B57" s="5"/>
      <c r="C57" s="53" t="s">
        <v>85</v>
      </c>
      <c r="D57" s="54"/>
      <c r="E57" s="54"/>
      <c r="F57" s="54"/>
      <c r="G57" s="54"/>
      <c r="H57" s="54"/>
      <c r="I57" s="54"/>
      <c r="J57" s="375">
        <f>SUM(J58:L60)</f>
        <v>0</v>
      </c>
      <c r="K57" s="376"/>
      <c r="L57" s="376"/>
      <c r="M57" s="376"/>
      <c r="N57" s="376"/>
      <c r="O57" s="376"/>
      <c r="P57" s="377"/>
      <c r="Q57" s="6"/>
    </row>
    <row r="58" spans="2:17">
      <c r="B58" s="5"/>
      <c r="C58" s="45" t="s">
        <v>86</v>
      </c>
      <c r="D58" s="32"/>
      <c r="E58" s="32"/>
      <c r="F58" s="32"/>
      <c r="G58" s="32"/>
      <c r="H58" s="32"/>
      <c r="I58" s="32"/>
      <c r="J58" s="245">
        <v>0</v>
      </c>
      <c r="K58" s="378"/>
      <c r="L58" s="378"/>
      <c r="M58" s="56"/>
      <c r="N58" s="56"/>
      <c r="O58" s="56"/>
      <c r="P58" s="6"/>
      <c r="Q58" s="6"/>
    </row>
    <row r="59" spans="2:17">
      <c r="B59" s="5"/>
      <c r="C59" s="45" t="s">
        <v>87</v>
      </c>
      <c r="D59" s="32"/>
      <c r="E59" s="32"/>
      <c r="F59" s="32"/>
      <c r="G59" s="32"/>
      <c r="H59" s="32"/>
      <c r="I59" s="32"/>
      <c r="J59" s="245">
        <v>0</v>
      </c>
      <c r="K59" s="378"/>
      <c r="L59" s="378"/>
      <c r="M59" s="56"/>
      <c r="N59" s="56"/>
      <c r="O59" s="56"/>
      <c r="P59" s="6"/>
      <c r="Q59" s="6"/>
    </row>
    <row r="60" spans="2:17">
      <c r="B60" s="5"/>
      <c r="C60" s="45" t="s">
        <v>88</v>
      </c>
      <c r="D60" s="32"/>
      <c r="E60" s="32"/>
      <c r="F60" s="32"/>
      <c r="G60" s="32"/>
      <c r="H60" s="32"/>
      <c r="I60" s="32"/>
      <c r="J60" s="252">
        <v>0</v>
      </c>
      <c r="K60" s="379"/>
      <c r="L60" s="379"/>
      <c r="M60" s="56"/>
      <c r="N60" s="56"/>
      <c r="O60" s="56"/>
      <c r="P60" s="6"/>
      <c r="Q60" s="6"/>
    </row>
    <row r="61" spans="2:17">
      <c r="B61" s="5"/>
      <c r="C61" s="380" t="s">
        <v>89</v>
      </c>
      <c r="D61" s="381"/>
      <c r="E61" s="381"/>
      <c r="F61" s="381"/>
      <c r="G61" s="381"/>
      <c r="H61" s="381"/>
      <c r="I61" s="381"/>
      <c r="J61" s="381"/>
      <c r="K61" s="381"/>
      <c r="L61" s="381"/>
      <c r="M61" s="381"/>
      <c r="N61" s="381"/>
      <c r="O61" s="381"/>
      <c r="P61" s="382"/>
      <c r="Q61" s="6"/>
    </row>
    <row r="62" spans="2:17">
      <c r="B62" s="5"/>
      <c r="C62" s="57" t="s">
        <v>90</v>
      </c>
      <c r="D62" s="58"/>
      <c r="E62" s="58"/>
      <c r="F62" s="58"/>
      <c r="G62" s="58"/>
      <c r="H62" s="58"/>
      <c r="I62" s="58"/>
      <c r="J62" s="359">
        <f t="shared" ref="J62" si="24">SUM(J63:L64)</f>
        <v>1389500000</v>
      </c>
      <c r="K62" s="360"/>
      <c r="L62" s="360"/>
      <c r="M62" s="360"/>
      <c r="N62" s="360"/>
      <c r="O62" s="360"/>
      <c r="P62" s="361"/>
      <c r="Q62" s="6"/>
    </row>
    <row r="63" spans="2:17">
      <c r="B63" s="5"/>
      <c r="C63" s="59" t="s">
        <v>91</v>
      </c>
      <c r="D63" s="60"/>
      <c r="E63" s="60"/>
      <c r="F63" s="60"/>
      <c r="G63" s="60"/>
      <c r="H63" s="60"/>
      <c r="I63" s="60"/>
      <c r="J63" s="367">
        <v>1285000000</v>
      </c>
      <c r="K63" s="368"/>
      <c r="L63" s="368"/>
      <c r="M63" s="62"/>
      <c r="N63" s="62"/>
      <c r="O63" s="62"/>
      <c r="P63" s="63"/>
      <c r="Q63" s="6"/>
    </row>
    <row r="64" spans="2:17">
      <c r="B64" s="5"/>
      <c r="C64" s="59" t="s">
        <v>92</v>
      </c>
      <c r="D64" s="60"/>
      <c r="E64" s="60"/>
      <c r="F64" s="60"/>
      <c r="G64" s="60"/>
      <c r="H64" s="60"/>
      <c r="I64" s="60"/>
      <c r="J64" s="373">
        <v>104500000</v>
      </c>
      <c r="K64" s="374"/>
      <c r="L64" s="374"/>
      <c r="M64" s="62"/>
      <c r="N64" s="62"/>
      <c r="O64" s="62"/>
      <c r="P64" s="63"/>
      <c r="Q64" s="6"/>
    </row>
    <row r="65" spans="2:17">
      <c r="B65" s="5"/>
      <c r="C65" s="57" t="s">
        <v>93</v>
      </c>
      <c r="D65" s="58"/>
      <c r="E65" s="58"/>
      <c r="F65" s="58"/>
      <c r="G65" s="58"/>
      <c r="H65" s="58"/>
      <c r="I65" s="64"/>
      <c r="J65" s="359">
        <f>SUM(J66:L67)</f>
        <v>777668.5</v>
      </c>
      <c r="K65" s="360"/>
      <c r="L65" s="360"/>
      <c r="M65" s="360"/>
      <c r="N65" s="360"/>
      <c r="O65" s="360"/>
      <c r="P65" s="361"/>
      <c r="Q65" s="6"/>
    </row>
    <row r="66" spans="2:17">
      <c r="B66" s="5"/>
      <c r="C66" s="59" t="s">
        <v>94</v>
      </c>
      <c r="D66" s="60"/>
      <c r="E66" s="60"/>
      <c r="F66" s="60"/>
      <c r="G66" s="60"/>
      <c r="H66" s="60"/>
      <c r="I66" s="65"/>
      <c r="J66" s="367">
        <v>22250.93</v>
      </c>
      <c r="K66" s="368"/>
      <c r="L66" s="368"/>
      <c r="M66" s="62"/>
      <c r="N66" s="62"/>
      <c r="O66" s="62"/>
      <c r="P66" s="63"/>
      <c r="Q66" s="6"/>
    </row>
    <row r="67" spans="2:17">
      <c r="B67" s="5"/>
      <c r="C67" s="66" t="s">
        <v>95</v>
      </c>
      <c r="D67" s="67"/>
      <c r="E67" s="67"/>
      <c r="F67" s="67"/>
      <c r="G67" s="67"/>
      <c r="H67" s="67"/>
      <c r="I67" s="68"/>
      <c r="J67" s="362">
        <f>25795.47+97644.49+232189.57+187806.95+211981.09</f>
        <v>755417.57</v>
      </c>
      <c r="K67" s="363"/>
      <c r="L67" s="363"/>
      <c r="M67" s="62"/>
      <c r="N67" s="62"/>
      <c r="O67" s="62"/>
      <c r="P67" s="63"/>
      <c r="Q67" s="6"/>
    </row>
    <row r="68" spans="2:17">
      <c r="B68" s="5"/>
      <c r="C68" s="57" t="s">
        <v>96</v>
      </c>
      <c r="D68" s="58"/>
      <c r="E68" s="58"/>
      <c r="F68" s="58"/>
      <c r="G68" s="58"/>
      <c r="H68" s="58"/>
      <c r="I68" s="64"/>
      <c r="J68" s="359">
        <f>SUM(J69:L73,J76,J79)</f>
        <v>91347902.039999992</v>
      </c>
      <c r="K68" s="360"/>
      <c r="L68" s="360"/>
      <c r="M68" s="360"/>
      <c r="N68" s="360"/>
      <c r="O68" s="360"/>
      <c r="P68" s="361"/>
      <c r="Q68" s="6"/>
    </row>
    <row r="69" spans="2:17">
      <c r="B69" s="5"/>
      <c r="C69" s="59" t="s">
        <v>97</v>
      </c>
      <c r="D69" s="60"/>
      <c r="E69" s="60"/>
      <c r="F69" s="60"/>
      <c r="G69" s="60"/>
      <c r="H69" s="60"/>
      <c r="I69" s="65"/>
      <c r="J69" s="367">
        <f>'Servicer Report'!J39</f>
        <v>6866807.6200000001</v>
      </c>
      <c r="K69" s="368"/>
      <c r="L69" s="368"/>
      <c r="M69" s="368"/>
      <c r="N69" s="368"/>
      <c r="O69" s="368"/>
      <c r="P69" s="372"/>
      <c r="Q69" s="6"/>
    </row>
    <row r="70" spans="2:17">
      <c r="B70" s="5"/>
      <c r="C70" s="59" t="s">
        <v>98</v>
      </c>
      <c r="D70" s="60"/>
      <c r="E70" s="60"/>
      <c r="F70" s="60"/>
      <c r="G70" s="60"/>
      <c r="H70" s="60"/>
      <c r="I70" s="65"/>
      <c r="J70" s="367">
        <f>'Servicer Report'!J42</f>
        <v>6291884.9800000004</v>
      </c>
      <c r="K70" s="368"/>
      <c r="L70" s="368"/>
      <c r="M70" s="368"/>
      <c r="N70" s="368"/>
      <c r="O70" s="368"/>
      <c r="P70" s="372"/>
      <c r="Q70" s="6"/>
    </row>
    <row r="71" spans="2:17">
      <c r="B71" s="5"/>
      <c r="C71" s="59" t="s">
        <v>99</v>
      </c>
      <c r="D71" s="60"/>
      <c r="E71" s="60"/>
      <c r="F71" s="60"/>
      <c r="G71" s="60"/>
      <c r="H71" s="60"/>
      <c r="I71" s="65"/>
      <c r="J71" s="367">
        <f>'Servicer Report'!J40</f>
        <v>28279207.439999994</v>
      </c>
      <c r="K71" s="368"/>
      <c r="L71" s="368"/>
      <c r="M71" s="61"/>
      <c r="N71" s="61"/>
      <c r="O71" s="61"/>
      <c r="P71" s="70"/>
      <c r="Q71" s="6"/>
    </row>
    <row r="72" spans="2:17">
      <c r="B72" s="5"/>
      <c r="C72" s="59" t="s">
        <v>100</v>
      </c>
      <c r="D72" s="60"/>
      <c r="E72" s="60"/>
      <c r="F72" s="60"/>
      <c r="G72" s="60"/>
      <c r="H72" s="60"/>
      <c r="I72" s="65"/>
      <c r="J72" s="367">
        <v>0</v>
      </c>
      <c r="K72" s="368"/>
      <c r="L72" s="368"/>
      <c r="M72" s="61"/>
      <c r="N72" s="61"/>
      <c r="O72" s="61"/>
      <c r="P72" s="70"/>
      <c r="Q72" s="6"/>
    </row>
    <row r="73" spans="2:17">
      <c r="B73" s="5"/>
      <c r="C73" s="59" t="s">
        <v>101</v>
      </c>
      <c r="D73" s="60"/>
      <c r="E73" s="60"/>
      <c r="F73" s="60"/>
      <c r="G73" s="60"/>
      <c r="H73" s="60"/>
      <c r="I73" s="65"/>
      <c r="J73" s="367">
        <f>SUM(J74:K75)</f>
        <v>0</v>
      </c>
      <c r="K73" s="368"/>
      <c r="L73" s="368"/>
      <c r="M73" s="62"/>
      <c r="N73" s="62"/>
      <c r="O73" s="62"/>
      <c r="P73" s="71"/>
      <c r="Q73" s="6"/>
    </row>
    <row r="74" spans="2:17">
      <c r="B74" s="5"/>
      <c r="C74" s="72" t="s">
        <v>102</v>
      </c>
      <c r="D74" s="60"/>
      <c r="E74" s="60"/>
      <c r="F74" s="60"/>
      <c r="G74" s="60"/>
      <c r="H74" s="60"/>
      <c r="I74" s="65"/>
      <c r="J74" s="367">
        <v>0</v>
      </c>
      <c r="K74" s="368"/>
      <c r="L74" s="62"/>
      <c r="M74" s="368"/>
      <c r="N74" s="368"/>
      <c r="O74" s="73"/>
      <c r="P74" s="71"/>
      <c r="Q74" s="6"/>
    </row>
    <row r="75" spans="2:17">
      <c r="B75" s="5"/>
      <c r="C75" s="72" t="s">
        <v>103</v>
      </c>
      <c r="D75" s="60"/>
      <c r="E75" s="60"/>
      <c r="F75" s="60"/>
      <c r="G75" s="60"/>
      <c r="H75" s="60"/>
      <c r="I75" s="65"/>
      <c r="J75" s="367">
        <v>0</v>
      </c>
      <c r="K75" s="368"/>
      <c r="L75" s="62"/>
      <c r="M75" s="368"/>
      <c r="N75" s="368"/>
      <c r="O75" s="73"/>
      <c r="P75" s="71"/>
      <c r="Q75" s="6"/>
    </row>
    <row r="76" spans="2:17">
      <c r="B76" s="5"/>
      <c r="C76" s="59" t="s">
        <v>104</v>
      </c>
      <c r="D76" s="60"/>
      <c r="E76" s="60"/>
      <c r="F76" s="60"/>
      <c r="G76" s="60"/>
      <c r="H76" s="60"/>
      <c r="I76" s="65"/>
      <c r="J76" s="367">
        <f>SUM(J77:K78)</f>
        <v>0</v>
      </c>
      <c r="K76" s="368"/>
      <c r="L76" s="368"/>
      <c r="M76" s="62"/>
      <c r="N76" s="62"/>
      <c r="O76" s="62"/>
      <c r="P76" s="71"/>
      <c r="Q76" s="6"/>
    </row>
    <row r="77" spans="2:17">
      <c r="B77" s="5"/>
      <c r="C77" s="72" t="s">
        <v>102</v>
      </c>
      <c r="D77" s="60"/>
      <c r="E77" s="60"/>
      <c r="F77" s="60"/>
      <c r="G77" s="60"/>
      <c r="H77" s="60"/>
      <c r="I77" s="65"/>
      <c r="J77" s="367">
        <v>0</v>
      </c>
      <c r="K77" s="368"/>
      <c r="L77" s="62"/>
      <c r="M77" s="62"/>
      <c r="N77" s="62"/>
      <c r="O77" s="73"/>
      <c r="P77" s="71"/>
      <c r="Q77" s="6"/>
    </row>
    <row r="78" spans="2:17">
      <c r="B78" s="5"/>
      <c r="C78" s="72" t="s">
        <v>103</v>
      </c>
      <c r="D78" s="60"/>
      <c r="E78" s="60"/>
      <c r="F78" s="60"/>
      <c r="G78" s="60"/>
      <c r="H78" s="60"/>
      <c r="I78" s="65"/>
      <c r="J78" s="367">
        <v>0</v>
      </c>
      <c r="K78" s="368"/>
      <c r="L78" s="62"/>
      <c r="M78" s="62"/>
      <c r="N78" s="62"/>
      <c r="O78" s="73"/>
      <c r="P78" s="71"/>
      <c r="Q78" s="6"/>
    </row>
    <row r="79" spans="2:17">
      <c r="B79" s="5"/>
      <c r="C79" s="59" t="s">
        <v>105</v>
      </c>
      <c r="D79" s="60"/>
      <c r="E79" s="60"/>
      <c r="F79" s="60"/>
      <c r="G79" s="60"/>
      <c r="H79" s="60"/>
      <c r="I79" s="65"/>
      <c r="J79" s="367">
        <f>SUM(J80:K81)</f>
        <v>49910001.999999993</v>
      </c>
      <c r="K79" s="368"/>
      <c r="L79" s="368"/>
      <c r="M79" s="62"/>
      <c r="N79" s="62"/>
      <c r="O79" s="62"/>
      <c r="P79" s="71"/>
      <c r="Q79" s="6"/>
    </row>
    <row r="80" spans="2:17">
      <c r="B80" s="5"/>
      <c r="C80" s="59" t="s">
        <v>106</v>
      </c>
      <c r="D80" s="60"/>
      <c r="E80" s="60"/>
      <c r="F80" s="60"/>
      <c r="G80" s="60"/>
      <c r="H80" s="60"/>
      <c r="I80" s="65"/>
      <c r="J80" s="367">
        <v>0</v>
      </c>
      <c r="K80" s="368"/>
      <c r="L80" s="62"/>
      <c r="M80" s="62"/>
      <c r="N80" s="62"/>
      <c r="O80" s="62"/>
      <c r="P80" s="71"/>
      <c r="Q80" s="6"/>
    </row>
    <row r="81" spans="2:17">
      <c r="B81" s="5"/>
      <c r="C81" s="59" t="s">
        <v>107</v>
      </c>
      <c r="D81" s="60"/>
      <c r="E81" s="60"/>
      <c r="F81" s="60"/>
      <c r="G81" s="60"/>
      <c r="H81" s="60"/>
      <c r="I81" s="65"/>
      <c r="J81" s="367">
        <f>'Servicer Report'!J47</f>
        <v>49910001.999999993</v>
      </c>
      <c r="K81" s="368"/>
      <c r="L81" s="62"/>
      <c r="M81" s="62"/>
      <c r="N81" s="62"/>
      <c r="O81" s="62"/>
      <c r="P81" s="71"/>
      <c r="Q81" s="6"/>
    </row>
    <row r="82" spans="2:17">
      <c r="B82" s="5"/>
      <c r="C82" s="59" t="s">
        <v>108</v>
      </c>
      <c r="D82" s="60"/>
      <c r="E82" s="67"/>
      <c r="F82" s="67"/>
      <c r="G82" s="67"/>
      <c r="H82" s="67"/>
      <c r="I82" s="68"/>
      <c r="J82" s="367">
        <v>52700.503673331346</v>
      </c>
      <c r="K82" s="368"/>
      <c r="L82" s="368"/>
      <c r="M82" s="62"/>
      <c r="N82" s="62"/>
      <c r="O82" s="62"/>
      <c r="P82" s="71"/>
      <c r="Q82" s="6"/>
    </row>
    <row r="83" spans="2:17">
      <c r="B83" s="5"/>
      <c r="C83" s="74" t="s">
        <v>109</v>
      </c>
      <c r="D83" s="58"/>
      <c r="E83" s="58"/>
      <c r="F83" s="58"/>
      <c r="G83" s="58"/>
      <c r="H83" s="58"/>
      <c r="I83" s="64"/>
      <c r="J83" s="369">
        <v>0</v>
      </c>
      <c r="K83" s="370"/>
      <c r="L83" s="370"/>
      <c r="M83" s="370"/>
      <c r="N83" s="370"/>
      <c r="O83" s="370"/>
      <c r="P83" s="371"/>
      <c r="Q83" s="6"/>
    </row>
    <row r="84" spans="2:17">
      <c r="B84" s="5"/>
      <c r="C84" s="364" t="s">
        <v>110</v>
      </c>
      <c r="D84" s="365"/>
      <c r="E84" s="365"/>
      <c r="F84" s="365"/>
      <c r="G84" s="365"/>
      <c r="H84" s="365"/>
      <c r="I84" s="365"/>
      <c r="J84" s="365"/>
      <c r="K84" s="365"/>
      <c r="L84" s="365"/>
      <c r="M84" s="365"/>
      <c r="N84" s="365"/>
      <c r="O84" s="365"/>
      <c r="P84" s="366"/>
      <c r="Q84" s="6"/>
    </row>
    <row r="85" spans="2:17">
      <c r="B85" s="5"/>
      <c r="C85" s="74" t="s">
        <v>111</v>
      </c>
      <c r="D85" s="58"/>
      <c r="E85" s="58"/>
      <c r="F85" s="58"/>
      <c r="G85" s="58"/>
      <c r="H85" s="58"/>
      <c r="I85" s="58"/>
      <c r="J85" s="359">
        <f t="shared" ref="J85" si="25">SUM(J86:L88,J92:L95)</f>
        <v>1277026456.4809997</v>
      </c>
      <c r="K85" s="360"/>
      <c r="L85" s="360"/>
      <c r="M85" s="360"/>
      <c r="N85" s="360"/>
      <c r="O85" s="360"/>
      <c r="P85" s="361"/>
      <c r="Q85" s="6"/>
    </row>
    <row r="86" spans="2:17">
      <c r="B86" s="5"/>
      <c r="C86" s="59" t="s">
        <v>112</v>
      </c>
      <c r="D86" s="60"/>
      <c r="E86" s="60"/>
      <c r="F86" s="60"/>
      <c r="G86" s="60"/>
      <c r="H86" s="60"/>
      <c r="I86" s="60"/>
      <c r="J86" s="367">
        <v>0</v>
      </c>
      <c r="K86" s="368"/>
      <c r="L86" s="368"/>
      <c r="M86" s="62"/>
      <c r="N86" s="62"/>
      <c r="O86" s="62"/>
      <c r="P86" s="75"/>
      <c r="Q86" s="6"/>
    </row>
    <row r="87" spans="2:17">
      <c r="B87" s="5"/>
      <c r="C87" s="59" t="s">
        <v>113</v>
      </c>
      <c r="D87" s="60"/>
      <c r="E87" s="60"/>
      <c r="F87" s="60"/>
      <c r="G87" s="60"/>
      <c r="H87" s="60"/>
      <c r="I87" s="60"/>
      <c r="J87" s="367">
        <v>0</v>
      </c>
      <c r="K87" s="368"/>
      <c r="L87" s="368"/>
      <c r="M87" s="62"/>
      <c r="N87" s="62"/>
      <c r="O87" s="62"/>
      <c r="P87" s="75"/>
      <c r="Q87" s="6"/>
    </row>
    <row r="88" spans="2:17">
      <c r="B88" s="5"/>
      <c r="C88" s="59" t="s">
        <v>114</v>
      </c>
      <c r="D88" s="60"/>
      <c r="E88" s="60"/>
      <c r="F88" s="60"/>
      <c r="G88" s="60"/>
      <c r="H88" s="60"/>
      <c r="I88" s="60"/>
      <c r="J88" s="367">
        <f>SUM(J89:K91)</f>
        <v>1265606572.9709997</v>
      </c>
      <c r="K88" s="368"/>
      <c r="L88" s="368"/>
      <c r="M88" s="62"/>
      <c r="N88" s="62"/>
      <c r="O88" s="62"/>
      <c r="P88" s="75"/>
      <c r="Q88" s="6"/>
    </row>
    <row r="89" spans="2:17">
      <c r="B89" s="5"/>
      <c r="C89" s="72" t="s">
        <v>115</v>
      </c>
      <c r="D89" s="60"/>
      <c r="E89" s="60"/>
      <c r="F89" s="60"/>
      <c r="G89" s="60"/>
      <c r="H89" s="60"/>
      <c r="I89" s="60"/>
      <c r="J89" s="367">
        <f>'Servicer Report'!J27</f>
        <v>1216995854.6109998</v>
      </c>
      <c r="K89" s="368"/>
      <c r="L89" s="62"/>
      <c r="M89" s="62"/>
      <c r="N89" s="62"/>
      <c r="O89" s="76"/>
      <c r="P89" s="75"/>
      <c r="Q89" s="6"/>
    </row>
    <row r="90" spans="2:17">
      <c r="B90" s="5"/>
      <c r="C90" s="72" t="s">
        <v>116</v>
      </c>
      <c r="D90" s="60"/>
      <c r="E90" s="60"/>
      <c r="F90" s="60"/>
      <c r="G90" s="60"/>
      <c r="H90" s="60"/>
      <c r="I90" s="60"/>
      <c r="J90" s="367">
        <f>'Servicer Report'!J28</f>
        <v>48610718.359999999</v>
      </c>
      <c r="K90" s="368"/>
      <c r="L90" s="62"/>
      <c r="M90" s="62"/>
      <c r="N90" s="62"/>
      <c r="O90" s="76"/>
      <c r="P90" s="75"/>
      <c r="Q90" s="6"/>
    </row>
    <row r="91" spans="2:17">
      <c r="B91" s="5"/>
      <c r="C91" s="72" t="s">
        <v>117</v>
      </c>
      <c r="D91" s="60"/>
      <c r="E91" s="60"/>
      <c r="F91" s="60"/>
      <c r="G91" s="60"/>
      <c r="H91" s="60"/>
      <c r="I91" s="60"/>
      <c r="J91" s="367">
        <v>0</v>
      </c>
      <c r="K91" s="368"/>
      <c r="L91" s="62"/>
      <c r="M91" s="62"/>
      <c r="N91" s="62"/>
      <c r="O91" s="77"/>
      <c r="P91" s="75"/>
      <c r="Q91" s="6"/>
    </row>
    <row r="92" spans="2:17">
      <c r="B92" s="5"/>
      <c r="C92" s="59" t="s">
        <v>118</v>
      </c>
      <c r="D92" s="60"/>
      <c r="E92" s="60"/>
      <c r="F92" s="60"/>
      <c r="G92" s="60"/>
      <c r="H92" s="60"/>
      <c r="I92" s="60"/>
      <c r="J92" s="367">
        <f>'Servicer Report'!J30</f>
        <v>11419883.51</v>
      </c>
      <c r="K92" s="368"/>
      <c r="L92" s="368"/>
      <c r="M92" s="62"/>
      <c r="N92" s="62"/>
      <c r="O92" s="62"/>
      <c r="P92" s="75"/>
      <c r="Q92" s="6"/>
    </row>
    <row r="93" spans="2:17">
      <c r="B93" s="5"/>
      <c r="C93" s="59" t="s">
        <v>119</v>
      </c>
      <c r="D93" s="60"/>
      <c r="E93" s="60"/>
      <c r="F93" s="60"/>
      <c r="G93" s="60"/>
      <c r="H93" s="60"/>
      <c r="I93" s="60"/>
      <c r="J93" s="367">
        <v>0</v>
      </c>
      <c r="K93" s="368"/>
      <c r="L93" s="368"/>
      <c r="M93" s="62"/>
      <c r="N93" s="62"/>
      <c r="O93" s="62"/>
      <c r="P93" s="75"/>
      <c r="Q93" s="6"/>
    </row>
    <row r="94" spans="2:17">
      <c r="B94" s="5"/>
      <c r="C94" s="59" t="s">
        <v>120</v>
      </c>
      <c r="D94" s="60"/>
      <c r="E94" s="60"/>
      <c r="F94" s="60"/>
      <c r="G94" s="60"/>
      <c r="H94" s="60"/>
      <c r="I94" s="60"/>
      <c r="J94" s="367">
        <v>0</v>
      </c>
      <c r="K94" s="368"/>
      <c r="L94" s="368"/>
      <c r="M94" s="62"/>
      <c r="N94" s="62"/>
      <c r="O94" s="62"/>
      <c r="P94" s="75"/>
      <c r="Q94" s="6"/>
    </row>
    <row r="95" spans="2:17">
      <c r="B95" s="5"/>
      <c r="C95" s="66" t="s">
        <v>121</v>
      </c>
      <c r="D95" s="67"/>
      <c r="E95" s="67"/>
      <c r="F95" s="67"/>
      <c r="G95" s="67"/>
      <c r="H95" s="67"/>
      <c r="I95" s="67"/>
      <c r="J95" s="362">
        <v>0</v>
      </c>
      <c r="K95" s="363"/>
      <c r="L95" s="363"/>
      <c r="M95" s="78"/>
      <c r="N95" s="78"/>
      <c r="O95" s="78"/>
      <c r="P95" s="79"/>
      <c r="Q95" s="6"/>
    </row>
    <row r="96" spans="2:17">
      <c r="B96" s="5"/>
      <c r="C96" s="364" t="s">
        <v>122</v>
      </c>
      <c r="D96" s="365"/>
      <c r="E96" s="365"/>
      <c r="F96" s="365"/>
      <c r="G96" s="365"/>
      <c r="H96" s="365"/>
      <c r="I96" s="365"/>
      <c r="J96" s="365"/>
      <c r="K96" s="365"/>
      <c r="L96" s="365"/>
      <c r="M96" s="365"/>
      <c r="N96" s="365"/>
      <c r="O96" s="365"/>
      <c r="P96" s="366"/>
      <c r="Q96" s="6"/>
    </row>
    <row r="97" spans="2:17">
      <c r="B97" s="5"/>
      <c r="C97" s="80" t="s">
        <v>123</v>
      </c>
      <c r="D97" s="60"/>
      <c r="E97" s="60"/>
      <c r="F97" s="60"/>
      <c r="G97" s="60"/>
      <c r="H97" s="60"/>
      <c r="I97" s="60"/>
      <c r="J97" s="359">
        <f>SUM(J98:L101)-J101</f>
        <v>204596670.05900025</v>
      </c>
      <c r="K97" s="360"/>
      <c r="L97" s="360"/>
      <c r="M97" s="360"/>
      <c r="N97" s="360"/>
      <c r="O97" s="360"/>
      <c r="P97" s="361"/>
      <c r="Q97" s="6"/>
    </row>
    <row r="98" spans="2:17">
      <c r="B98" s="5"/>
      <c r="C98" s="59" t="s">
        <v>124</v>
      </c>
      <c r="D98" s="60"/>
      <c r="E98" s="60"/>
      <c r="F98" s="60"/>
      <c r="G98" s="60"/>
      <c r="H98" s="60"/>
      <c r="I98" s="60"/>
      <c r="J98" s="367">
        <f>J58</f>
        <v>0</v>
      </c>
      <c r="K98" s="368"/>
      <c r="L98" s="368"/>
      <c r="M98" s="62"/>
      <c r="N98" s="62"/>
      <c r="O98" s="62"/>
      <c r="P98" s="71"/>
      <c r="Q98" s="6"/>
    </row>
    <row r="99" spans="2:17">
      <c r="B99" s="5"/>
      <c r="C99" s="59" t="s">
        <v>125</v>
      </c>
      <c r="D99" s="60"/>
      <c r="E99" s="60"/>
      <c r="F99" s="60"/>
      <c r="G99" s="60"/>
      <c r="H99" s="60"/>
      <c r="I99" s="60"/>
      <c r="J99" s="367">
        <f>J62+J65+J68+J83-J85-J100-2444</f>
        <v>62383778.059000254</v>
      </c>
      <c r="K99" s="368"/>
      <c r="L99" s="368"/>
      <c r="M99" s="62"/>
      <c r="N99" s="62"/>
      <c r="O99" s="62"/>
      <c r="P99" s="71"/>
      <c r="Q99" s="6"/>
    </row>
    <row r="100" spans="2:17">
      <c r="B100" s="5"/>
      <c r="C100" s="59" t="s">
        <v>87</v>
      </c>
      <c r="D100" s="60"/>
      <c r="E100" s="60"/>
      <c r="F100" s="60"/>
      <c r="G100" s="60"/>
      <c r="H100" s="60"/>
      <c r="I100" s="60"/>
      <c r="J100" s="367">
        <f>K210</f>
        <v>142212892</v>
      </c>
      <c r="K100" s="368"/>
      <c r="L100" s="368"/>
      <c r="M100" s="62"/>
      <c r="N100" s="62"/>
      <c r="O100" s="62"/>
      <c r="P100" s="71"/>
      <c r="Q100" s="6"/>
    </row>
    <row r="101" spans="2:17" ht="15" thickBot="1">
      <c r="B101" s="5"/>
      <c r="C101" s="83" t="s">
        <v>88</v>
      </c>
      <c r="D101" s="84"/>
      <c r="E101" s="84"/>
      <c r="F101" s="84"/>
      <c r="G101" s="84"/>
      <c r="H101" s="84"/>
      <c r="I101" s="84"/>
      <c r="J101" s="357">
        <f>K201</f>
        <v>24186500</v>
      </c>
      <c r="K101" s="358"/>
      <c r="L101" s="358"/>
      <c r="M101" s="85"/>
      <c r="N101" s="85"/>
      <c r="O101" s="85"/>
      <c r="P101" s="86"/>
      <c r="Q101" s="6"/>
    </row>
    <row r="102" spans="2:17" ht="15" thickBot="1">
      <c r="B102" s="5"/>
      <c r="C102" s="87"/>
      <c r="D102" s="7"/>
      <c r="E102" s="7"/>
      <c r="F102" s="7"/>
      <c r="G102" s="7"/>
      <c r="H102" s="7"/>
      <c r="I102" s="7"/>
      <c r="J102" s="7"/>
      <c r="K102" s="7"/>
      <c r="L102" s="7"/>
      <c r="M102" s="7"/>
      <c r="N102" s="7"/>
      <c r="O102" s="7"/>
      <c r="P102" s="7"/>
      <c r="Q102" s="6"/>
    </row>
    <row r="103" spans="2:17">
      <c r="B103" s="5"/>
      <c r="C103" s="303" t="s">
        <v>126</v>
      </c>
      <c r="D103" s="304"/>
      <c r="E103" s="304"/>
      <c r="F103" s="304"/>
      <c r="G103" s="304"/>
      <c r="H103" s="304"/>
      <c r="I103" s="304"/>
      <c r="J103" s="304"/>
      <c r="K103" s="304"/>
      <c r="L103" s="304"/>
      <c r="M103" s="304"/>
      <c r="N103" s="304"/>
      <c r="O103" s="304"/>
      <c r="P103" s="305"/>
      <c r="Q103" s="6"/>
    </row>
    <row r="104" spans="2:17">
      <c r="B104" s="5"/>
      <c r="C104" s="88" t="s">
        <v>127</v>
      </c>
      <c r="D104" s="89"/>
      <c r="E104" s="89"/>
      <c r="F104" s="89"/>
      <c r="G104" s="89"/>
      <c r="H104" s="89"/>
      <c r="I104" s="90"/>
      <c r="J104" s="359">
        <f t="shared" ref="J104" si="26">SUM(J105:O110)</f>
        <v>3038092.7299999949</v>
      </c>
      <c r="K104" s="360"/>
      <c r="L104" s="360"/>
      <c r="M104" s="360"/>
      <c r="N104" s="360"/>
      <c r="O104" s="360"/>
      <c r="P104" s="361"/>
      <c r="Q104" s="6"/>
    </row>
    <row r="105" spans="2:17">
      <c r="B105" s="5"/>
      <c r="C105" s="45" t="s">
        <v>128</v>
      </c>
      <c r="D105" s="32"/>
      <c r="E105" s="32"/>
      <c r="F105" s="32"/>
      <c r="G105" s="32"/>
      <c r="H105" s="32"/>
      <c r="I105" s="91"/>
      <c r="J105" s="310">
        <f>J69+J70+J79+J83-J90</f>
        <v>14457976.239999995</v>
      </c>
      <c r="K105" s="311"/>
      <c r="L105" s="311"/>
      <c r="M105" s="311"/>
      <c r="N105" s="311"/>
      <c r="O105" s="311"/>
      <c r="P105" s="71"/>
      <c r="Q105" s="6"/>
    </row>
    <row r="106" spans="2:17">
      <c r="B106" s="5"/>
      <c r="C106" s="45" t="s">
        <v>129</v>
      </c>
      <c r="D106" s="32"/>
      <c r="E106" s="32"/>
      <c r="F106" s="32"/>
      <c r="G106" s="32"/>
      <c r="H106" s="32"/>
      <c r="I106" s="91"/>
      <c r="J106" s="310">
        <f>0.5*'Servicer Report'!L59</f>
        <v>0</v>
      </c>
      <c r="K106" s="311"/>
      <c r="L106" s="311"/>
      <c r="M106" s="311"/>
      <c r="N106" s="311"/>
      <c r="O106" s="311"/>
      <c r="P106" s="92"/>
      <c r="Q106" s="6"/>
    </row>
    <row r="107" spans="2:17">
      <c r="B107" s="5"/>
      <c r="C107" s="45" t="s">
        <v>130</v>
      </c>
      <c r="D107" s="32"/>
      <c r="E107" s="32"/>
      <c r="F107" s="32"/>
      <c r="G107" s="32"/>
      <c r="H107" s="32"/>
      <c r="I107" s="91"/>
      <c r="J107" s="311">
        <v>0</v>
      </c>
      <c r="K107" s="311"/>
      <c r="L107" s="311"/>
      <c r="M107" s="311"/>
      <c r="N107" s="311"/>
      <c r="O107" s="311"/>
      <c r="P107" s="92"/>
      <c r="Q107" s="6"/>
    </row>
    <row r="108" spans="2:17">
      <c r="B108" s="5"/>
      <c r="C108" s="45" t="s">
        <v>131</v>
      </c>
      <c r="D108" s="32"/>
      <c r="E108" s="32"/>
      <c r="F108" s="32"/>
      <c r="G108" s="32"/>
      <c r="H108" s="32"/>
      <c r="I108" s="91"/>
      <c r="J108" s="311">
        <f>-'Servicer Report'!J30</f>
        <v>-11419883.51</v>
      </c>
      <c r="K108" s="311"/>
      <c r="L108" s="311"/>
      <c r="M108" s="311"/>
      <c r="N108" s="311"/>
      <c r="O108" s="311"/>
      <c r="P108" s="92"/>
      <c r="Q108" s="6"/>
    </row>
    <row r="109" spans="2:17">
      <c r="B109" s="5"/>
      <c r="C109" s="45" t="s">
        <v>132</v>
      </c>
      <c r="D109" s="32"/>
      <c r="E109" s="32"/>
      <c r="F109" s="32"/>
      <c r="G109" s="32"/>
      <c r="H109" s="32"/>
      <c r="I109" s="91"/>
      <c r="J109" s="310">
        <v>0</v>
      </c>
      <c r="K109" s="311"/>
      <c r="L109" s="311"/>
      <c r="M109" s="311"/>
      <c r="N109" s="311"/>
      <c r="O109" s="311"/>
      <c r="P109" s="92"/>
      <c r="Q109" s="6"/>
    </row>
    <row r="110" spans="2:17" ht="15" thickBot="1">
      <c r="B110" s="5"/>
      <c r="C110" s="93" t="s">
        <v>133</v>
      </c>
      <c r="D110" s="94"/>
      <c r="E110" s="94"/>
      <c r="F110" s="94"/>
      <c r="G110" s="94"/>
      <c r="H110" s="94"/>
      <c r="I110" s="95"/>
      <c r="J110" s="352">
        <v>0</v>
      </c>
      <c r="K110" s="353"/>
      <c r="L110" s="353"/>
      <c r="M110" s="353"/>
      <c r="N110" s="353"/>
      <c r="O110" s="353"/>
      <c r="P110" s="96"/>
      <c r="Q110" s="6"/>
    </row>
    <row r="111" spans="2:17" ht="15" thickBot="1">
      <c r="B111" s="5"/>
      <c r="C111" s="87"/>
      <c r="D111" s="7"/>
      <c r="E111" s="7"/>
      <c r="F111" s="7"/>
      <c r="G111" s="7"/>
      <c r="H111" s="7"/>
      <c r="I111" s="7"/>
      <c r="J111" s="97"/>
      <c r="K111" s="97"/>
      <c r="L111" s="97"/>
      <c r="M111" s="97"/>
      <c r="N111" s="97"/>
      <c r="O111" s="97"/>
      <c r="P111" s="98"/>
      <c r="Q111" s="6"/>
    </row>
    <row r="112" spans="2:17">
      <c r="B112" s="5"/>
      <c r="C112" s="303" t="s">
        <v>134</v>
      </c>
      <c r="D112" s="304"/>
      <c r="E112" s="304"/>
      <c r="F112" s="304"/>
      <c r="G112" s="304"/>
      <c r="H112" s="304"/>
      <c r="I112" s="304"/>
      <c r="J112" s="304"/>
      <c r="K112" s="304"/>
      <c r="L112" s="304"/>
      <c r="M112" s="304"/>
      <c r="N112" s="304"/>
      <c r="O112" s="304"/>
      <c r="P112" s="305"/>
      <c r="Q112" s="6"/>
    </row>
    <row r="113" spans="2:17">
      <c r="B113" s="5"/>
      <c r="C113" s="99" t="s">
        <v>135</v>
      </c>
      <c r="D113" s="12"/>
      <c r="E113" s="12"/>
      <c r="F113" s="12"/>
      <c r="G113" s="12"/>
      <c r="H113" s="13"/>
      <c r="I113" s="354">
        <f>J104</f>
        <v>3038092.7299999949</v>
      </c>
      <c r="J113" s="355"/>
      <c r="K113" s="355"/>
      <c r="L113" s="355"/>
      <c r="M113" s="355"/>
      <c r="N113" s="355"/>
      <c r="O113" s="355"/>
      <c r="P113" s="356"/>
      <c r="Q113" s="6"/>
    </row>
    <row r="114" spans="2:17">
      <c r="B114" s="5"/>
      <c r="C114" s="100" t="s">
        <v>136</v>
      </c>
      <c r="D114" s="21"/>
      <c r="E114" s="21"/>
      <c r="F114" s="21"/>
      <c r="G114" s="21"/>
      <c r="H114" s="23"/>
      <c r="I114" s="354">
        <f>K162</f>
        <v>171778787.00763038</v>
      </c>
      <c r="J114" s="355"/>
      <c r="K114" s="355"/>
      <c r="L114" s="355"/>
      <c r="M114" s="355"/>
      <c r="N114" s="355"/>
      <c r="O114" s="355"/>
      <c r="P114" s="356"/>
      <c r="Q114" s="6"/>
    </row>
    <row r="115" spans="2:17" ht="15" thickBot="1">
      <c r="B115" s="5"/>
      <c r="C115" s="101" t="s">
        <v>137</v>
      </c>
      <c r="D115" s="27"/>
      <c r="E115" s="27"/>
      <c r="F115" s="27"/>
      <c r="G115" s="27"/>
      <c r="H115" s="102"/>
      <c r="I115" s="343">
        <f t="shared" ref="I115" si="27">MAX(I113-I114,0)</f>
        <v>0</v>
      </c>
      <c r="J115" s="344"/>
      <c r="K115" s="344"/>
      <c r="L115" s="344"/>
      <c r="M115" s="344"/>
      <c r="N115" s="344"/>
      <c r="O115" s="344"/>
      <c r="P115" s="345"/>
      <c r="Q115" s="6"/>
    </row>
    <row r="116" spans="2:17" ht="15" thickBot="1">
      <c r="B116" s="5"/>
      <c r="C116" s="87"/>
      <c r="D116" s="7"/>
      <c r="E116" s="7"/>
      <c r="F116" s="7"/>
      <c r="G116" s="7"/>
      <c r="H116" s="7"/>
      <c r="I116" s="7"/>
      <c r="J116" s="97"/>
      <c r="K116" s="97"/>
      <c r="L116" s="97"/>
      <c r="M116" s="97"/>
      <c r="N116" s="97"/>
      <c r="O116" s="97"/>
      <c r="P116" s="98"/>
      <c r="Q116" s="6"/>
    </row>
    <row r="117" spans="2:17">
      <c r="B117" s="5"/>
      <c r="C117" s="303" t="s">
        <v>138</v>
      </c>
      <c r="D117" s="304"/>
      <c r="E117" s="304"/>
      <c r="F117" s="304"/>
      <c r="G117" s="304"/>
      <c r="H117" s="304"/>
      <c r="I117" s="304"/>
      <c r="J117" s="304"/>
      <c r="K117" s="304"/>
      <c r="L117" s="304"/>
      <c r="M117" s="304"/>
      <c r="N117" s="304"/>
      <c r="O117" s="304"/>
      <c r="P117" s="305"/>
      <c r="Q117" s="6"/>
    </row>
    <row r="118" spans="2:17">
      <c r="B118" s="5"/>
      <c r="C118" s="103"/>
      <c r="D118" s="104"/>
      <c r="E118" s="104"/>
      <c r="F118" s="104"/>
      <c r="G118" s="104"/>
      <c r="H118" s="104"/>
      <c r="I118" s="346" t="s">
        <v>139</v>
      </c>
      <c r="J118" s="347"/>
      <c r="K118" s="348" t="s">
        <v>140</v>
      </c>
      <c r="L118" s="349"/>
      <c r="M118" s="348" t="s">
        <v>141</v>
      </c>
      <c r="N118" s="349"/>
      <c r="O118" s="350" t="s">
        <v>142</v>
      </c>
      <c r="P118" s="351"/>
      <c r="Q118" s="6"/>
    </row>
    <row r="119" spans="2:17">
      <c r="B119" s="5"/>
      <c r="C119" s="100" t="s">
        <v>143</v>
      </c>
      <c r="D119" s="28"/>
      <c r="E119" s="28"/>
      <c r="F119" s="28"/>
      <c r="G119" s="28"/>
      <c r="H119" s="28"/>
      <c r="I119" s="336">
        <v>0</v>
      </c>
      <c r="J119" s="274"/>
      <c r="K119" s="336">
        <v>0</v>
      </c>
      <c r="L119" s="274"/>
      <c r="M119" s="337" t="s">
        <v>144</v>
      </c>
      <c r="N119" s="338"/>
      <c r="O119" s="337" t="s">
        <v>144</v>
      </c>
      <c r="P119" s="339"/>
      <c r="Q119" s="6"/>
    </row>
    <row r="120" spans="2:17" ht="15" thickBot="1">
      <c r="B120" s="5"/>
      <c r="C120" s="101" t="s">
        <v>145</v>
      </c>
      <c r="D120" s="94"/>
      <c r="E120" s="94"/>
      <c r="F120" s="94"/>
      <c r="G120" s="94"/>
      <c r="H120" s="94"/>
      <c r="I120" s="340">
        <v>0</v>
      </c>
      <c r="J120" s="341"/>
      <c r="K120" s="340">
        <v>0</v>
      </c>
      <c r="L120" s="341"/>
      <c r="M120" s="340" t="s">
        <v>144</v>
      </c>
      <c r="N120" s="341"/>
      <c r="O120" s="340" t="s">
        <v>144</v>
      </c>
      <c r="P120" s="342"/>
      <c r="Q120" s="6"/>
    </row>
    <row r="121" spans="2:17" ht="15" thickBot="1">
      <c r="B121" s="5"/>
      <c r="C121" s="87"/>
      <c r="D121" s="7"/>
      <c r="E121" s="7"/>
      <c r="F121" s="7"/>
      <c r="G121" s="7"/>
      <c r="H121" s="7"/>
      <c r="I121" s="7"/>
      <c r="J121" s="7"/>
      <c r="K121" s="7"/>
      <c r="L121" s="7"/>
      <c r="M121" s="7"/>
      <c r="N121" s="7"/>
      <c r="O121" s="7"/>
      <c r="P121" s="7"/>
      <c r="Q121" s="6"/>
    </row>
    <row r="122" spans="2:17">
      <c r="B122" s="5"/>
      <c r="C122" s="303" t="s">
        <v>146</v>
      </c>
      <c r="D122" s="304"/>
      <c r="E122" s="304"/>
      <c r="F122" s="304"/>
      <c r="G122" s="304"/>
      <c r="H122" s="304"/>
      <c r="I122" s="304"/>
      <c r="J122" s="304"/>
      <c r="K122" s="304"/>
      <c r="L122" s="304"/>
      <c r="M122" s="304"/>
      <c r="N122" s="304"/>
      <c r="O122" s="304"/>
      <c r="P122" s="305"/>
      <c r="Q122" s="6"/>
    </row>
    <row r="123" spans="2:17">
      <c r="B123" s="5"/>
      <c r="C123" s="45" t="s">
        <v>147</v>
      </c>
      <c r="D123" s="32"/>
      <c r="E123" s="32"/>
      <c r="F123" s="32"/>
      <c r="G123" s="32"/>
      <c r="H123" s="32"/>
      <c r="I123" s="91"/>
      <c r="J123" s="322" t="s">
        <v>148</v>
      </c>
      <c r="K123" s="323"/>
      <c r="L123" s="323"/>
      <c r="M123" s="323"/>
      <c r="N123" s="323"/>
      <c r="O123" s="323"/>
      <c r="P123" s="41"/>
      <c r="Q123" s="6"/>
    </row>
    <row r="124" spans="2:17">
      <c r="B124" s="5"/>
      <c r="C124" s="45" t="s">
        <v>149</v>
      </c>
      <c r="D124" s="32"/>
      <c r="E124" s="32"/>
      <c r="F124" s="32"/>
      <c r="G124" s="32"/>
      <c r="H124" s="32"/>
      <c r="I124" s="91"/>
      <c r="J124" s="322" t="s">
        <v>148</v>
      </c>
      <c r="K124" s="323"/>
      <c r="L124" s="323"/>
      <c r="M124" s="323"/>
      <c r="N124" s="323"/>
      <c r="O124" s="323"/>
      <c r="P124" s="41"/>
      <c r="Q124" s="6"/>
    </row>
    <row r="125" spans="2:17">
      <c r="B125" s="5"/>
      <c r="C125" s="45" t="s">
        <v>150</v>
      </c>
      <c r="D125" s="32"/>
      <c r="E125" s="32"/>
      <c r="F125" s="32"/>
      <c r="G125" s="32"/>
      <c r="H125" s="32"/>
      <c r="I125" s="91"/>
      <c r="J125" s="322" t="s">
        <v>144</v>
      </c>
      <c r="K125" s="323"/>
      <c r="L125" s="323"/>
      <c r="M125" s="323"/>
      <c r="N125" s="323"/>
      <c r="O125" s="323"/>
      <c r="P125" s="41"/>
      <c r="Q125" s="6"/>
    </row>
    <row r="126" spans="2:17">
      <c r="B126" s="5"/>
      <c r="C126" s="99" t="s">
        <v>151</v>
      </c>
      <c r="D126" s="105"/>
      <c r="E126" s="105"/>
      <c r="F126" s="105"/>
      <c r="G126" s="105"/>
      <c r="H126" s="105"/>
      <c r="I126" s="106"/>
      <c r="J126" s="319" t="s">
        <v>148</v>
      </c>
      <c r="K126" s="320"/>
      <c r="L126" s="320"/>
      <c r="M126" s="320"/>
      <c r="N126" s="320"/>
      <c r="O126" s="320"/>
      <c r="P126" s="321"/>
      <c r="Q126" s="6"/>
    </row>
    <row r="127" spans="2:17">
      <c r="B127" s="5"/>
      <c r="C127" s="107" t="s">
        <v>152</v>
      </c>
      <c r="D127" s="54"/>
      <c r="E127" s="54"/>
      <c r="F127" s="54"/>
      <c r="G127" s="54"/>
      <c r="H127" s="54"/>
      <c r="I127" s="108"/>
      <c r="J127" s="334" t="s">
        <v>148</v>
      </c>
      <c r="K127" s="335"/>
      <c r="L127" s="335"/>
      <c r="M127" s="335"/>
      <c r="N127" s="335"/>
      <c r="O127" s="335"/>
      <c r="P127" s="109"/>
      <c r="Q127" s="6"/>
    </row>
    <row r="128" spans="2:17">
      <c r="B128" s="5"/>
      <c r="C128" s="110" t="s">
        <v>153</v>
      </c>
      <c r="D128" s="32"/>
      <c r="E128" s="32"/>
      <c r="F128" s="32"/>
      <c r="G128" s="32"/>
      <c r="H128" s="32"/>
      <c r="I128" s="111"/>
      <c r="J128" s="332" t="s">
        <v>148</v>
      </c>
      <c r="K128" s="333"/>
      <c r="L128" s="333"/>
      <c r="M128" s="333"/>
      <c r="N128" s="333"/>
      <c r="O128" s="112"/>
      <c r="P128" s="113"/>
      <c r="Q128" s="6"/>
    </row>
    <row r="129" spans="2:17">
      <c r="B129" s="5"/>
      <c r="C129" s="110" t="s">
        <v>154</v>
      </c>
      <c r="D129" s="32"/>
      <c r="E129" s="32"/>
      <c r="F129" s="32"/>
      <c r="G129" s="32"/>
      <c r="H129" s="32"/>
      <c r="I129" s="111"/>
      <c r="J129" s="317" t="s">
        <v>148</v>
      </c>
      <c r="K129" s="318"/>
      <c r="L129" s="318"/>
      <c r="M129" s="318"/>
      <c r="N129" s="318"/>
      <c r="O129" s="112"/>
      <c r="P129" s="113"/>
      <c r="Q129" s="6"/>
    </row>
    <row r="130" spans="2:17">
      <c r="B130" s="5"/>
      <c r="C130" s="110" t="s">
        <v>155</v>
      </c>
      <c r="D130" s="32"/>
      <c r="E130" s="32"/>
      <c r="F130" s="32"/>
      <c r="G130" s="32"/>
      <c r="H130" s="32"/>
      <c r="I130" s="111"/>
      <c r="J130" s="317" t="s">
        <v>144</v>
      </c>
      <c r="K130" s="318"/>
      <c r="L130" s="318"/>
      <c r="M130" s="318"/>
      <c r="N130" s="318"/>
      <c r="O130" s="112"/>
      <c r="P130" s="113"/>
      <c r="Q130" s="6"/>
    </row>
    <row r="131" spans="2:17">
      <c r="B131" s="5"/>
      <c r="C131" s="110" t="s">
        <v>156</v>
      </c>
      <c r="D131" s="32"/>
      <c r="E131" s="32"/>
      <c r="F131" s="32"/>
      <c r="G131" s="32"/>
      <c r="H131" s="32"/>
      <c r="I131" s="111"/>
      <c r="J131" s="317" t="s">
        <v>144</v>
      </c>
      <c r="K131" s="318"/>
      <c r="L131" s="318"/>
      <c r="M131" s="318"/>
      <c r="N131" s="318"/>
      <c r="O131" s="112"/>
      <c r="P131" s="113"/>
      <c r="Q131" s="6"/>
    </row>
    <row r="132" spans="2:17">
      <c r="B132" s="5"/>
      <c r="C132" s="110" t="s">
        <v>157</v>
      </c>
      <c r="D132" s="32"/>
      <c r="E132" s="32"/>
      <c r="F132" s="32"/>
      <c r="G132" s="32"/>
      <c r="H132" s="32"/>
      <c r="I132" s="111"/>
      <c r="J132" s="317" t="s">
        <v>144</v>
      </c>
      <c r="K132" s="318"/>
      <c r="L132" s="318"/>
      <c r="M132" s="318"/>
      <c r="N132" s="318"/>
      <c r="O132" s="112"/>
      <c r="P132" s="113"/>
      <c r="Q132" s="6"/>
    </row>
    <row r="133" spans="2:17">
      <c r="B133" s="5"/>
      <c r="C133" s="110" t="s">
        <v>158</v>
      </c>
      <c r="D133" s="32"/>
      <c r="E133" s="32"/>
      <c r="F133" s="32"/>
      <c r="G133" s="32"/>
      <c r="H133" s="32"/>
      <c r="I133" s="111"/>
      <c r="J133" s="317" t="s">
        <v>144</v>
      </c>
      <c r="K133" s="318"/>
      <c r="L133" s="318"/>
      <c r="M133" s="318"/>
      <c r="N133" s="318"/>
      <c r="O133" s="112"/>
      <c r="P133" s="113"/>
      <c r="Q133" s="6"/>
    </row>
    <row r="134" spans="2:17">
      <c r="B134" s="5"/>
      <c r="C134" s="110" t="s">
        <v>159</v>
      </c>
      <c r="D134" s="32"/>
      <c r="E134" s="32"/>
      <c r="F134" s="32"/>
      <c r="G134" s="32"/>
      <c r="H134" s="32"/>
      <c r="I134" s="111"/>
      <c r="J134" s="317" t="s">
        <v>144</v>
      </c>
      <c r="K134" s="318"/>
      <c r="L134" s="318"/>
      <c r="M134" s="318"/>
      <c r="N134" s="318"/>
      <c r="O134" s="112"/>
      <c r="P134" s="113"/>
      <c r="Q134" s="6"/>
    </row>
    <row r="135" spans="2:17">
      <c r="B135" s="5"/>
      <c r="C135" s="99" t="s">
        <v>160</v>
      </c>
      <c r="D135" s="105"/>
      <c r="E135" s="105"/>
      <c r="F135" s="105"/>
      <c r="G135" s="105"/>
      <c r="H135" s="105"/>
      <c r="I135" s="114"/>
      <c r="J135" s="319" t="s">
        <v>148</v>
      </c>
      <c r="K135" s="320"/>
      <c r="L135" s="320"/>
      <c r="M135" s="320"/>
      <c r="N135" s="320"/>
      <c r="O135" s="320"/>
      <c r="P135" s="321"/>
      <c r="Q135" s="6"/>
    </row>
    <row r="136" spans="2:17">
      <c r="B136" s="5"/>
      <c r="C136" s="107" t="s">
        <v>161</v>
      </c>
      <c r="D136" s="54"/>
      <c r="E136" s="54"/>
      <c r="F136" s="54"/>
      <c r="G136" s="54"/>
      <c r="H136" s="54"/>
      <c r="I136" s="108"/>
      <c r="J136" s="322" t="s">
        <v>148</v>
      </c>
      <c r="K136" s="323"/>
      <c r="L136" s="323"/>
      <c r="M136" s="323"/>
      <c r="N136" s="323"/>
      <c r="O136" s="323"/>
      <c r="P136" s="109"/>
      <c r="Q136" s="6"/>
    </row>
    <row r="137" spans="2:17" ht="15" thickBot="1">
      <c r="B137" s="5"/>
      <c r="C137" s="101" t="s">
        <v>162</v>
      </c>
      <c r="D137" s="94"/>
      <c r="E137" s="94"/>
      <c r="F137" s="94"/>
      <c r="G137" s="94"/>
      <c r="H137" s="94"/>
      <c r="I137" s="115"/>
      <c r="J137" s="319" t="s">
        <v>148</v>
      </c>
      <c r="K137" s="320"/>
      <c r="L137" s="320"/>
      <c r="M137" s="320"/>
      <c r="N137" s="320"/>
      <c r="O137" s="320"/>
      <c r="P137" s="321"/>
      <c r="Q137" s="6"/>
    </row>
    <row r="138" spans="2:17" ht="15" thickBot="1">
      <c r="B138" s="5"/>
      <c r="C138" s="87"/>
      <c r="D138" s="7"/>
      <c r="E138" s="7"/>
      <c r="F138" s="7"/>
      <c r="G138" s="7"/>
      <c r="H138" s="7"/>
      <c r="I138" s="7"/>
      <c r="J138" s="7"/>
      <c r="K138" s="7"/>
      <c r="L138" s="7"/>
      <c r="M138" s="7"/>
      <c r="N138" s="7"/>
      <c r="O138" s="7"/>
      <c r="P138" s="7"/>
      <c r="Q138" s="6"/>
    </row>
    <row r="139" spans="2:17">
      <c r="B139" s="5"/>
      <c r="C139" s="303" t="s">
        <v>163</v>
      </c>
      <c r="D139" s="304"/>
      <c r="E139" s="304"/>
      <c r="F139" s="304"/>
      <c r="G139" s="304"/>
      <c r="H139" s="304"/>
      <c r="I139" s="304"/>
      <c r="J139" s="304"/>
      <c r="K139" s="304"/>
      <c r="L139" s="304"/>
      <c r="M139" s="304"/>
      <c r="N139" s="304"/>
      <c r="O139" s="304"/>
      <c r="P139" s="305"/>
      <c r="Q139" s="6"/>
    </row>
    <row r="140" spans="2:17" ht="45.75" customHeight="1">
      <c r="B140" s="5"/>
      <c r="C140" s="324" t="s">
        <v>164</v>
      </c>
      <c r="D140" s="325"/>
      <c r="E140" s="325"/>
      <c r="F140" s="325"/>
      <c r="G140" s="326"/>
      <c r="H140" s="327" t="s">
        <v>165</v>
      </c>
      <c r="I140" s="282"/>
      <c r="J140" s="283"/>
      <c r="K140" s="328" t="s">
        <v>166</v>
      </c>
      <c r="L140" s="329"/>
      <c r="M140" s="330"/>
      <c r="N140" s="282" t="s">
        <v>167</v>
      </c>
      <c r="O140" s="282"/>
      <c r="P140" s="331"/>
      <c r="Q140" s="6"/>
    </row>
    <row r="141" spans="2:17">
      <c r="B141" s="5"/>
      <c r="C141" s="100" t="s">
        <v>168</v>
      </c>
      <c r="D141" s="28"/>
      <c r="E141" s="28"/>
      <c r="F141" s="28"/>
      <c r="G141" s="28"/>
      <c r="H141" s="306">
        <v>0</v>
      </c>
      <c r="I141" s="307"/>
      <c r="J141" s="307"/>
      <c r="K141" s="306">
        <f>J97</f>
        <v>204596670.05900025</v>
      </c>
      <c r="L141" s="307"/>
      <c r="M141" s="312"/>
      <c r="N141" s="307">
        <f>H141</f>
        <v>0</v>
      </c>
      <c r="O141" s="307"/>
      <c r="P141" s="309"/>
      <c r="Q141" s="6"/>
    </row>
    <row r="142" spans="2:17">
      <c r="B142" s="5"/>
      <c r="C142" s="88" t="s">
        <v>169</v>
      </c>
      <c r="D142" s="54"/>
      <c r="E142" s="54"/>
      <c r="F142" s="54"/>
      <c r="G142" s="54"/>
      <c r="H142" s="306">
        <f>SUM(H143:I144)</f>
        <v>107525</v>
      </c>
      <c r="I142" s="307"/>
      <c r="J142" s="307"/>
      <c r="K142" s="306">
        <f>K141-N141</f>
        <v>204596670.05900025</v>
      </c>
      <c r="L142" s="307"/>
      <c r="M142" s="312"/>
      <c r="N142" s="307">
        <f>SUM(N143:O144)</f>
        <v>107525</v>
      </c>
      <c r="O142" s="307"/>
      <c r="P142" s="309"/>
      <c r="Q142" s="6"/>
    </row>
    <row r="143" spans="2:17">
      <c r="B143" s="5"/>
      <c r="C143" s="45" t="s">
        <v>170</v>
      </c>
      <c r="D143" s="32"/>
      <c r="E143" s="32"/>
      <c r="F143" s="32"/>
      <c r="G143" s="32"/>
      <c r="H143" s="310">
        <v>49765</v>
      </c>
      <c r="I143" s="311"/>
      <c r="J143" s="61"/>
      <c r="K143" s="310">
        <f t="shared" ref="K143:K144" si="28">(H143/$H$142)*$K$142</f>
        <v>94691962.664367795</v>
      </c>
      <c r="L143" s="311"/>
      <c r="M143" s="116"/>
      <c r="N143" s="311">
        <f>H143</f>
        <v>49765</v>
      </c>
      <c r="O143" s="311"/>
      <c r="P143" s="70"/>
      <c r="Q143" s="6"/>
    </row>
    <row r="144" spans="2:17">
      <c r="B144" s="5"/>
      <c r="C144" s="45" t="s">
        <v>171</v>
      </c>
      <c r="D144" s="32"/>
      <c r="E144" s="32"/>
      <c r="F144" s="32"/>
      <c r="G144" s="32"/>
      <c r="H144" s="313">
        <v>57760</v>
      </c>
      <c r="I144" s="314"/>
      <c r="J144" s="69"/>
      <c r="K144" s="310">
        <f t="shared" si="28"/>
        <v>109904707.39463246</v>
      </c>
      <c r="L144" s="311"/>
      <c r="M144" s="117"/>
      <c r="N144" s="311">
        <f>H144</f>
        <v>57760</v>
      </c>
      <c r="O144" s="311"/>
      <c r="P144" s="118"/>
      <c r="Q144" s="6"/>
    </row>
    <row r="145" spans="2:17">
      <c r="B145" s="5"/>
      <c r="C145" s="88" t="s">
        <v>172</v>
      </c>
      <c r="D145" s="54"/>
      <c r="E145" s="54"/>
      <c r="F145" s="54"/>
      <c r="G145" s="54"/>
      <c r="H145" s="306">
        <f>SUM(H146:I147)</f>
        <v>2945544.0000000005</v>
      </c>
      <c r="I145" s="307"/>
      <c r="J145" s="307"/>
      <c r="K145" s="306">
        <f>K142-N142</f>
        <v>204489145.05900025</v>
      </c>
      <c r="L145" s="307"/>
      <c r="M145" s="312"/>
      <c r="N145" s="307">
        <f>SUM(N146:O147)</f>
        <v>2945544.0000000005</v>
      </c>
      <c r="O145" s="307"/>
      <c r="P145" s="309"/>
      <c r="Q145" s="6"/>
    </row>
    <row r="146" spans="2:17">
      <c r="B146" s="5"/>
      <c r="C146" s="45" t="s">
        <v>173</v>
      </c>
      <c r="D146" s="32"/>
      <c r="E146" s="32"/>
      <c r="F146" s="32"/>
      <c r="G146" s="32"/>
      <c r="H146" s="310">
        <v>364.72</v>
      </c>
      <c r="I146" s="311"/>
      <c r="J146" s="61"/>
      <c r="K146" s="310">
        <f t="shared" ref="K146:K147" si="29">(H146/$H$145)*$K$145</f>
        <v>25320.036294116999</v>
      </c>
      <c r="L146" s="311"/>
      <c r="M146" s="116"/>
      <c r="N146" s="311">
        <f>H146</f>
        <v>364.72</v>
      </c>
      <c r="O146" s="311"/>
      <c r="P146" s="70"/>
      <c r="Q146" s="6"/>
    </row>
    <row r="147" spans="2:17">
      <c r="B147" s="5"/>
      <c r="C147" s="45" t="s">
        <v>174</v>
      </c>
      <c r="D147" s="32"/>
      <c r="E147" s="32"/>
      <c r="F147" s="32"/>
      <c r="G147" s="32"/>
      <c r="H147" s="310">
        <v>2945179.2800000003</v>
      </c>
      <c r="I147" s="311"/>
      <c r="J147" s="61"/>
      <c r="K147" s="310">
        <f t="shared" si="29"/>
        <v>204463825.02270612</v>
      </c>
      <c r="L147" s="311"/>
      <c r="M147" s="116"/>
      <c r="N147" s="311">
        <f>H147</f>
        <v>2945179.2800000003</v>
      </c>
      <c r="O147" s="311"/>
      <c r="P147" s="118"/>
      <c r="Q147" s="6"/>
    </row>
    <row r="148" spans="2:17">
      <c r="B148" s="5"/>
      <c r="C148" s="88" t="s">
        <v>175</v>
      </c>
      <c r="D148" s="54"/>
      <c r="E148" s="54"/>
      <c r="F148" s="54"/>
      <c r="G148" s="54"/>
      <c r="H148" s="306">
        <f>SUM(H149:I151)</f>
        <v>3624365.75</v>
      </c>
      <c r="I148" s="307"/>
      <c r="J148" s="312"/>
      <c r="K148" s="306">
        <f>K145-N145</f>
        <v>201543601.05900025</v>
      </c>
      <c r="L148" s="307"/>
      <c r="M148" s="312"/>
      <c r="N148" s="307">
        <f>SUM(N149:O151)</f>
        <v>3624365.75</v>
      </c>
      <c r="O148" s="307"/>
      <c r="P148" s="309"/>
      <c r="Q148" s="6"/>
    </row>
    <row r="149" spans="2:17">
      <c r="B149" s="5"/>
      <c r="C149" s="45" t="s">
        <v>176</v>
      </c>
      <c r="D149" s="32"/>
      <c r="E149" s="32"/>
      <c r="F149" s="32"/>
      <c r="G149" s="32"/>
      <c r="H149" s="310">
        <v>3027585.89</v>
      </c>
      <c r="I149" s="311"/>
      <c r="J149" s="116"/>
      <c r="K149" s="310">
        <f t="shared" ref="K149:K151" si="30">(H149/$H$148)*$K$148</f>
        <v>168357887.93832913</v>
      </c>
      <c r="L149" s="311"/>
      <c r="M149" s="116"/>
      <c r="N149" s="311">
        <f>H149</f>
        <v>3027585.89</v>
      </c>
      <c r="O149" s="311"/>
      <c r="P149" s="70"/>
      <c r="Q149" s="6"/>
    </row>
    <row r="150" spans="2:17">
      <c r="B150" s="5"/>
      <c r="C150" s="45" t="s">
        <v>177</v>
      </c>
      <c r="D150" s="32"/>
      <c r="E150" s="32"/>
      <c r="F150" s="32"/>
      <c r="G150" s="32"/>
      <c r="H150" s="310">
        <v>62500</v>
      </c>
      <c r="I150" s="311"/>
      <c r="J150" s="116"/>
      <c r="K150" s="310">
        <f t="shared" si="30"/>
        <v>3475497.7656952851</v>
      </c>
      <c r="L150" s="311"/>
      <c r="M150" s="116"/>
      <c r="N150" s="311">
        <f t="shared" ref="N150:N151" si="31">H150</f>
        <v>62500</v>
      </c>
      <c r="O150" s="311"/>
      <c r="P150" s="70"/>
      <c r="Q150" s="6"/>
    </row>
    <row r="151" spans="2:17">
      <c r="B151" s="5"/>
      <c r="C151" s="45" t="s">
        <v>178</v>
      </c>
      <c r="D151" s="32"/>
      <c r="E151" s="32"/>
      <c r="F151" s="32"/>
      <c r="G151" s="32"/>
      <c r="H151" s="313">
        <v>534279.86</v>
      </c>
      <c r="I151" s="314"/>
      <c r="J151" s="119"/>
      <c r="K151" s="310">
        <f t="shared" si="30"/>
        <v>29710215.354975834</v>
      </c>
      <c r="L151" s="311"/>
      <c r="M151" s="119"/>
      <c r="N151" s="311">
        <f t="shared" si="31"/>
        <v>534279.86</v>
      </c>
      <c r="O151" s="311"/>
      <c r="P151" s="120"/>
      <c r="Q151" s="6"/>
    </row>
    <row r="152" spans="2:17">
      <c r="B152" s="5"/>
      <c r="C152" s="100" t="s">
        <v>179</v>
      </c>
      <c r="D152" s="28"/>
      <c r="E152" s="28"/>
      <c r="F152" s="28"/>
      <c r="G152" s="28"/>
      <c r="H152" s="306">
        <v>0</v>
      </c>
      <c r="I152" s="307"/>
      <c r="J152" s="307"/>
      <c r="K152" s="306">
        <f t="shared" ref="K152" si="32">K148-N148</f>
        <v>197919235.30900025</v>
      </c>
      <c r="L152" s="307"/>
      <c r="M152" s="312"/>
      <c r="N152" s="307">
        <f>H152</f>
        <v>0</v>
      </c>
      <c r="O152" s="307"/>
      <c r="P152" s="309"/>
      <c r="Q152" s="6"/>
    </row>
    <row r="153" spans="2:17">
      <c r="B153" s="5"/>
      <c r="C153" s="88" t="s">
        <v>180</v>
      </c>
      <c r="D153" s="54"/>
      <c r="E153" s="54"/>
      <c r="F153" s="54"/>
      <c r="G153" s="54"/>
      <c r="H153" s="306">
        <v>0</v>
      </c>
      <c r="I153" s="307"/>
      <c r="J153" s="307"/>
      <c r="K153" s="306">
        <f>K152-N152</f>
        <v>197919235.30900025</v>
      </c>
      <c r="L153" s="307"/>
      <c r="M153" s="312"/>
      <c r="N153" s="307">
        <f>H153</f>
        <v>0</v>
      </c>
      <c r="O153" s="307"/>
      <c r="P153" s="309"/>
      <c r="Q153" s="6"/>
    </row>
    <row r="154" spans="2:17">
      <c r="B154" s="5"/>
      <c r="C154" s="88" t="s">
        <v>181</v>
      </c>
      <c r="D154" s="54"/>
      <c r="E154" s="54"/>
      <c r="F154" s="54"/>
      <c r="G154" s="54"/>
      <c r="H154" s="306">
        <f>SUM(H155:I156)</f>
        <v>16066540.93150685</v>
      </c>
      <c r="I154" s="307"/>
      <c r="J154" s="312"/>
      <c r="K154" s="306">
        <f>K153-N153</f>
        <v>197919235.30900025</v>
      </c>
      <c r="L154" s="307"/>
      <c r="M154" s="312"/>
      <c r="N154" s="307">
        <f>SUM(N155:O157)</f>
        <v>16066540.93150685</v>
      </c>
      <c r="O154" s="307"/>
      <c r="P154" s="309"/>
      <c r="Q154" s="6"/>
    </row>
    <row r="155" spans="2:17">
      <c r="B155" s="5"/>
      <c r="C155" s="45" t="s">
        <v>182</v>
      </c>
      <c r="D155" s="32"/>
      <c r="E155" s="32"/>
      <c r="F155" s="32"/>
      <c r="G155" s="32"/>
      <c r="H155" s="310">
        <f t="shared" ref="H155" si="33">SUM($E$37:$F$37)</f>
        <v>7554548.2465753425</v>
      </c>
      <c r="I155" s="311"/>
      <c r="J155" s="116"/>
      <c r="K155" s="310">
        <f t="shared" ref="K155:K157" si="34">(H155/$H$154)*$K$154</f>
        <v>93062372.195812121</v>
      </c>
      <c r="L155" s="311"/>
      <c r="M155" s="116"/>
      <c r="N155" s="311">
        <f>H155</f>
        <v>7554548.2465753425</v>
      </c>
      <c r="O155" s="311"/>
      <c r="P155" s="70"/>
      <c r="Q155" s="6"/>
    </row>
    <row r="156" spans="2:17">
      <c r="B156" s="5"/>
      <c r="C156" s="45" t="s">
        <v>183</v>
      </c>
      <c r="D156" s="32"/>
      <c r="E156" s="32"/>
      <c r="F156" s="32"/>
      <c r="G156" s="32"/>
      <c r="H156" s="310">
        <f t="shared" ref="H156" si="35">SUM($G$37:$H$37)</f>
        <v>8511992.6849315073</v>
      </c>
      <c r="I156" s="311"/>
      <c r="J156" s="116"/>
      <c r="K156" s="310">
        <f t="shared" si="34"/>
        <v>104856863.11318815</v>
      </c>
      <c r="L156" s="311"/>
      <c r="M156" s="116"/>
      <c r="N156" s="311">
        <f t="shared" ref="N156:N164" si="36">H156</f>
        <v>8511992.6849315073</v>
      </c>
      <c r="O156" s="311"/>
      <c r="P156" s="70"/>
      <c r="Q156" s="6"/>
    </row>
    <row r="157" spans="2:17">
      <c r="B157" s="5"/>
      <c r="C157" s="121" t="s">
        <v>184</v>
      </c>
      <c r="D157" s="105"/>
      <c r="E157" s="105"/>
      <c r="F157" s="105"/>
      <c r="G157" s="105"/>
      <c r="H157" s="313">
        <v>0</v>
      </c>
      <c r="I157" s="314"/>
      <c r="J157" s="119"/>
      <c r="K157" s="310">
        <f t="shared" si="34"/>
        <v>0</v>
      </c>
      <c r="L157" s="311"/>
      <c r="M157" s="119"/>
      <c r="N157" s="311">
        <f t="shared" si="36"/>
        <v>0</v>
      </c>
      <c r="O157" s="311"/>
      <c r="P157" s="120"/>
      <c r="Q157" s="6"/>
    </row>
    <row r="158" spans="2:17">
      <c r="B158" s="5"/>
      <c r="C158" s="100" t="s">
        <v>185</v>
      </c>
      <c r="D158" s="28"/>
      <c r="E158" s="28"/>
      <c r="F158" s="28"/>
      <c r="G158" s="28"/>
      <c r="H158" s="306">
        <f t="shared" ref="H158" si="37">SUM($I$37:$J$37)</f>
        <v>3717547.3972602738</v>
      </c>
      <c r="I158" s="307"/>
      <c r="J158" s="307"/>
      <c r="K158" s="306">
        <f>K154-N154</f>
        <v>181852694.37749341</v>
      </c>
      <c r="L158" s="307"/>
      <c r="M158" s="312"/>
      <c r="N158" s="307">
        <f t="shared" si="36"/>
        <v>3717547.3972602738</v>
      </c>
      <c r="O158" s="307"/>
      <c r="P158" s="309"/>
      <c r="Q158" s="6"/>
    </row>
    <row r="159" spans="2:17">
      <c r="B159" s="5"/>
      <c r="C159" s="122" t="s">
        <v>186</v>
      </c>
      <c r="D159" s="28"/>
      <c r="E159" s="28"/>
      <c r="F159" s="28"/>
      <c r="G159" s="28"/>
      <c r="H159" s="306">
        <f t="shared" ref="H159" si="38">SUM($K$37:$L$37)</f>
        <v>3212104.1917808214</v>
      </c>
      <c r="I159" s="307"/>
      <c r="J159" s="307"/>
      <c r="K159" s="306">
        <f>K158-N158</f>
        <v>178135146.98023313</v>
      </c>
      <c r="L159" s="307"/>
      <c r="M159" s="312"/>
      <c r="N159" s="307">
        <f t="shared" si="36"/>
        <v>3212104.1917808214</v>
      </c>
      <c r="O159" s="307"/>
      <c r="P159" s="309"/>
      <c r="Q159" s="6"/>
    </row>
    <row r="160" spans="2:17">
      <c r="B160" s="5"/>
      <c r="C160" s="122" t="s">
        <v>187</v>
      </c>
      <c r="D160" s="28"/>
      <c r="E160" s="28"/>
      <c r="F160" s="28"/>
      <c r="G160" s="28"/>
      <c r="H160" s="306">
        <f t="shared" ref="H160" si="39">SUM($M$37:$P$37)</f>
        <v>3144255.7808219176</v>
      </c>
      <c r="I160" s="307"/>
      <c r="J160" s="307"/>
      <c r="K160" s="306">
        <f>K159-N159</f>
        <v>174923042.7884523</v>
      </c>
      <c r="L160" s="307"/>
      <c r="M160" s="312"/>
      <c r="N160" s="307">
        <f t="shared" si="36"/>
        <v>3144255.7808219176</v>
      </c>
      <c r="O160" s="307"/>
      <c r="P160" s="309"/>
      <c r="Q160" s="6"/>
    </row>
    <row r="161" spans="2:17">
      <c r="B161" s="5"/>
      <c r="C161" s="122" t="s">
        <v>188</v>
      </c>
      <c r="D161" s="28"/>
      <c r="E161" s="28"/>
      <c r="F161" s="28"/>
      <c r="G161" s="28"/>
      <c r="H161" s="306">
        <v>0</v>
      </c>
      <c r="I161" s="307"/>
      <c r="J161" s="307"/>
      <c r="K161" s="306">
        <f>K160-N160</f>
        <v>171778787.00763038</v>
      </c>
      <c r="L161" s="307"/>
      <c r="M161" s="312"/>
      <c r="N161" s="307">
        <f t="shared" si="36"/>
        <v>0</v>
      </c>
      <c r="O161" s="307"/>
      <c r="P161" s="309"/>
      <c r="Q161" s="6"/>
    </row>
    <row r="162" spans="2:17">
      <c r="B162" s="5"/>
      <c r="C162" s="100" t="s">
        <v>189</v>
      </c>
      <c r="D162" s="28"/>
      <c r="E162" s="28"/>
      <c r="F162" s="28"/>
      <c r="G162" s="28"/>
      <c r="H162" s="306">
        <v>0</v>
      </c>
      <c r="I162" s="307"/>
      <c r="J162" s="307"/>
      <c r="K162" s="306">
        <f t="shared" ref="K162:K165" si="40">K161-N161</f>
        <v>171778787.00763038</v>
      </c>
      <c r="L162" s="307"/>
      <c r="M162" s="312"/>
      <c r="N162" s="307">
        <f t="shared" si="36"/>
        <v>0</v>
      </c>
      <c r="O162" s="307"/>
      <c r="P162" s="309"/>
      <c r="Q162" s="6"/>
    </row>
    <row r="163" spans="2:17">
      <c r="B163" s="5"/>
      <c r="C163" s="100" t="s">
        <v>190</v>
      </c>
      <c r="D163" s="28"/>
      <c r="E163" s="28"/>
      <c r="F163" s="28"/>
      <c r="G163" s="28"/>
      <c r="H163" s="306">
        <v>0</v>
      </c>
      <c r="I163" s="307"/>
      <c r="J163" s="307"/>
      <c r="K163" s="306">
        <f t="shared" si="40"/>
        <v>171778787.00763038</v>
      </c>
      <c r="L163" s="307"/>
      <c r="M163" s="312"/>
      <c r="N163" s="307">
        <f t="shared" si="36"/>
        <v>0</v>
      </c>
      <c r="O163" s="307"/>
      <c r="P163" s="309"/>
      <c r="Q163" s="6"/>
    </row>
    <row r="164" spans="2:17">
      <c r="B164" s="5"/>
      <c r="C164" s="100" t="s">
        <v>191</v>
      </c>
      <c r="D164" s="28"/>
      <c r="E164" s="28"/>
      <c r="F164" s="28"/>
      <c r="G164" s="28"/>
      <c r="H164" s="306">
        <f>K207</f>
        <v>142212892</v>
      </c>
      <c r="I164" s="307"/>
      <c r="J164" s="307"/>
      <c r="K164" s="306">
        <f t="shared" si="40"/>
        <v>171778787.00763038</v>
      </c>
      <c r="L164" s="307"/>
      <c r="M164" s="312"/>
      <c r="N164" s="307">
        <f t="shared" si="36"/>
        <v>142212892</v>
      </c>
      <c r="O164" s="307"/>
      <c r="P164" s="309"/>
      <c r="Q164" s="6"/>
    </row>
    <row r="165" spans="2:17">
      <c r="B165" s="5"/>
      <c r="C165" s="88" t="s">
        <v>192</v>
      </c>
      <c r="D165" s="54"/>
      <c r="E165" s="54"/>
      <c r="F165" s="54"/>
      <c r="G165" s="54"/>
      <c r="H165" s="306">
        <f>SUM(H166:I171)</f>
        <v>3038092.7299999949</v>
      </c>
      <c r="I165" s="307"/>
      <c r="J165" s="312"/>
      <c r="K165" s="306">
        <f t="shared" si="40"/>
        <v>29565895.007630378</v>
      </c>
      <c r="L165" s="307"/>
      <c r="M165" s="312"/>
      <c r="N165" s="307">
        <f>SUM(N166:O171)</f>
        <v>3038092.7299999949</v>
      </c>
      <c r="O165" s="307"/>
      <c r="P165" s="309"/>
      <c r="Q165" s="6"/>
    </row>
    <row r="166" spans="2:17">
      <c r="B166" s="5"/>
      <c r="C166" s="45" t="s">
        <v>193</v>
      </c>
      <c r="D166" s="32"/>
      <c r="E166" s="32"/>
      <c r="F166" s="32"/>
      <c r="G166" s="32"/>
      <c r="H166" s="310">
        <v>0</v>
      </c>
      <c r="I166" s="311"/>
      <c r="J166" s="123"/>
      <c r="K166" s="310">
        <f t="shared" ref="K166:K171" si="41">(H166/$H$165)*$K$165</f>
        <v>0</v>
      </c>
      <c r="L166" s="311"/>
      <c r="M166" s="123"/>
      <c r="N166" s="311">
        <f>H166</f>
        <v>0</v>
      </c>
      <c r="O166" s="311"/>
      <c r="P166" s="124"/>
      <c r="Q166" s="6"/>
    </row>
    <row r="167" spans="2:17">
      <c r="B167" s="5"/>
      <c r="C167" s="110" t="s">
        <v>19</v>
      </c>
      <c r="D167" s="32"/>
      <c r="E167" s="32"/>
      <c r="F167" s="32"/>
      <c r="G167" s="32"/>
      <c r="H167" s="310">
        <f>$J$104</f>
        <v>3038092.7299999949</v>
      </c>
      <c r="I167" s="311"/>
      <c r="J167" s="123"/>
      <c r="K167" s="310">
        <f t="shared" si="41"/>
        <v>29565895.007630378</v>
      </c>
      <c r="L167" s="311"/>
      <c r="M167" s="123"/>
      <c r="N167" s="311">
        <f t="shared" ref="N167:N173" si="42">H167</f>
        <v>3038092.7299999949</v>
      </c>
      <c r="O167" s="311"/>
      <c r="P167" s="124"/>
      <c r="Q167" s="6"/>
    </row>
    <row r="168" spans="2:17">
      <c r="B168" s="5"/>
      <c r="C168" s="110" t="s">
        <v>21</v>
      </c>
      <c r="D168" s="32"/>
      <c r="E168" s="32"/>
      <c r="F168" s="32"/>
      <c r="G168" s="32"/>
      <c r="H168" s="310">
        <v>0</v>
      </c>
      <c r="I168" s="311"/>
      <c r="J168" s="123"/>
      <c r="K168" s="310">
        <f t="shared" si="41"/>
        <v>0</v>
      </c>
      <c r="L168" s="311"/>
      <c r="M168" s="123"/>
      <c r="N168" s="311">
        <f t="shared" si="42"/>
        <v>0</v>
      </c>
      <c r="O168" s="311"/>
      <c r="P168" s="124"/>
      <c r="Q168" s="6"/>
    </row>
    <row r="169" spans="2:17">
      <c r="B169" s="5"/>
      <c r="C169" s="110" t="s">
        <v>194</v>
      </c>
      <c r="D169" s="32"/>
      <c r="E169" s="32"/>
      <c r="F169" s="32"/>
      <c r="G169" s="32"/>
      <c r="H169" s="310">
        <v>0</v>
      </c>
      <c r="I169" s="311"/>
      <c r="J169" s="123"/>
      <c r="K169" s="310">
        <f t="shared" si="41"/>
        <v>0</v>
      </c>
      <c r="L169" s="311"/>
      <c r="M169" s="123"/>
      <c r="N169" s="311">
        <f t="shared" si="42"/>
        <v>0</v>
      </c>
      <c r="O169" s="311"/>
      <c r="P169" s="124"/>
      <c r="Q169" s="6"/>
    </row>
    <row r="170" spans="2:17">
      <c r="B170" s="5"/>
      <c r="C170" s="45" t="s">
        <v>195</v>
      </c>
      <c r="D170" s="32"/>
      <c r="E170" s="32"/>
      <c r="F170" s="32"/>
      <c r="G170" s="32"/>
      <c r="H170" s="310">
        <v>0</v>
      </c>
      <c r="I170" s="311"/>
      <c r="J170" s="316"/>
      <c r="K170" s="310">
        <f t="shared" si="41"/>
        <v>0</v>
      </c>
      <c r="L170" s="311"/>
      <c r="M170" s="123"/>
      <c r="N170" s="311">
        <f t="shared" si="42"/>
        <v>0</v>
      </c>
      <c r="O170" s="311"/>
      <c r="P170" s="124"/>
      <c r="Q170" s="6"/>
    </row>
    <row r="171" spans="2:17">
      <c r="B171" s="5"/>
      <c r="C171" s="121" t="s">
        <v>196</v>
      </c>
      <c r="D171" s="105"/>
      <c r="E171" s="105"/>
      <c r="F171" s="105"/>
      <c r="G171" s="105"/>
      <c r="H171" s="313">
        <v>0</v>
      </c>
      <c r="I171" s="314"/>
      <c r="J171" s="315"/>
      <c r="K171" s="310">
        <f t="shared" si="41"/>
        <v>0</v>
      </c>
      <c r="L171" s="311"/>
      <c r="M171" s="119"/>
      <c r="N171" s="311">
        <f t="shared" si="42"/>
        <v>0</v>
      </c>
      <c r="O171" s="311"/>
      <c r="P171" s="120"/>
      <c r="Q171" s="6"/>
    </row>
    <row r="172" spans="2:17">
      <c r="B172" s="5"/>
      <c r="C172" s="100" t="s">
        <v>197</v>
      </c>
      <c r="D172" s="28"/>
      <c r="E172" s="28"/>
      <c r="F172" s="28"/>
      <c r="G172" s="28"/>
      <c r="H172" s="306">
        <f>K198</f>
        <v>24186500</v>
      </c>
      <c r="I172" s="307"/>
      <c r="J172" s="307"/>
      <c r="K172" s="306">
        <f>K165-N165</f>
        <v>26527802.277630381</v>
      </c>
      <c r="L172" s="307"/>
      <c r="M172" s="312"/>
      <c r="N172" s="307">
        <f t="shared" si="42"/>
        <v>24186500</v>
      </c>
      <c r="O172" s="307"/>
      <c r="P172" s="309"/>
      <c r="Q172" s="6"/>
    </row>
    <row r="173" spans="2:17">
      <c r="B173" s="5"/>
      <c r="C173" s="100" t="s">
        <v>198</v>
      </c>
      <c r="D173" s="28"/>
      <c r="E173" s="28"/>
      <c r="F173" s="28"/>
      <c r="G173" s="28"/>
      <c r="H173" s="306">
        <v>0</v>
      </c>
      <c r="I173" s="307"/>
      <c r="J173" s="307"/>
      <c r="K173" s="306">
        <f>K172-N172</f>
        <v>2341302.2776303813</v>
      </c>
      <c r="L173" s="307"/>
      <c r="M173" s="312"/>
      <c r="N173" s="307">
        <f t="shared" si="42"/>
        <v>0</v>
      </c>
      <c r="O173" s="307"/>
      <c r="P173" s="309"/>
      <c r="Q173" s="6"/>
    </row>
    <row r="174" spans="2:17">
      <c r="B174" s="5"/>
      <c r="C174" s="88" t="s">
        <v>199</v>
      </c>
      <c r="D174" s="54"/>
      <c r="E174" s="54"/>
      <c r="F174" s="54"/>
      <c r="G174" s="54"/>
      <c r="H174" s="306">
        <f>SUM(H175:I176)</f>
        <v>0</v>
      </c>
      <c r="I174" s="307"/>
      <c r="J174" s="307"/>
      <c r="K174" s="306">
        <f>K173-N173</f>
        <v>2341302.2776303813</v>
      </c>
      <c r="L174" s="307"/>
      <c r="M174" s="312"/>
      <c r="N174" s="307">
        <f>SUM(N175:O176)</f>
        <v>0</v>
      </c>
      <c r="O174" s="307"/>
      <c r="P174" s="309"/>
      <c r="Q174" s="6"/>
    </row>
    <row r="175" spans="2:17">
      <c r="B175" s="5"/>
      <c r="C175" s="45" t="s">
        <v>195</v>
      </c>
      <c r="D175" s="32"/>
      <c r="E175" s="32"/>
      <c r="F175" s="32"/>
      <c r="G175" s="32"/>
      <c r="H175" s="310">
        <v>0</v>
      </c>
      <c r="I175" s="311"/>
      <c r="J175" s="61"/>
      <c r="K175" s="310">
        <f>IFERROR(H175/$H$174*$K$174,0)</f>
        <v>0</v>
      </c>
      <c r="L175" s="311"/>
      <c r="M175" s="116"/>
      <c r="N175" s="311">
        <f t="shared" ref="N175:N178" si="43">H175</f>
        <v>0</v>
      </c>
      <c r="O175" s="311"/>
      <c r="P175" s="70"/>
      <c r="Q175" s="6"/>
    </row>
    <row r="176" spans="2:17">
      <c r="B176" s="5"/>
      <c r="C176" s="121" t="s">
        <v>196</v>
      </c>
      <c r="D176" s="105"/>
      <c r="E176" s="105"/>
      <c r="F176" s="105"/>
      <c r="G176" s="105"/>
      <c r="H176" s="310">
        <v>0</v>
      </c>
      <c r="I176" s="311"/>
      <c r="J176" s="61"/>
      <c r="K176" s="310">
        <f>IFERROR(H176/$H$174*$K$174,0)</f>
        <v>0</v>
      </c>
      <c r="L176" s="311"/>
      <c r="M176" s="116"/>
      <c r="N176" s="311">
        <f t="shared" si="43"/>
        <v>0</v>
      </c>
      <c r="O176" s="311"/>
      <c r="P176" s="70"/>
      <c r="Q176" s="6"/>
    </row>
    <row r="177" spans="2:17">
      <c r="B177" s="5"/>
      <c r="C177" s="100" t="s">
        <v>200</v>
      </c>
      <c r="D177" s="105"/>
      <c r="E177" s="105"/>
      <c r="F177" s="105"/>
      <c r="G177" s="105"/>
      <c r="H177" s="306">
        <v>0</v>
      </c>
      <c r="I177" s="307"/>
      <c r="J177" s="307"/>
      <c r="K177" s="306">
        <f>K174-N174</f>
        <v>2341302.2776303813</v>
      </c>
      <c r="L177" s="307"/>
      <c r="M177" s="312"/>
      <c r="N177" s="307">
        <f t="shared" si="43"/>
        <v>0</v>
      </c>
      <c r="O177" s="307"/>
      <c r="P177" s="309"/>
      <c r="Q177" s="6"/>
    </row>
    <row r="178" spans="2:17">
      <c r="B178" s="5"/>
      <c r="C178" s="122" t="s">
        <v>201</v>
      </c>
      <c r="D178" s="28"/>
      <c r="E178" s="28"/>
      <c r="F178" s="28"/>
      <c r="G178" s="28"/>
      <c r="H178" s="306">
        <v>0</v>
      </c>
      <c r="I178" s="307"/>
      <c r="J178" s="307"/>
      <c r="K178" s="306">
        <f>K177-N177</f>
        <v>2341302.2776303813</v>
      </c>
      <c r="L178" s="307"/>
      <c r="M178" s="312"/>
      <c r="N178" s="307">
        <f t="shared" si="43"/>
        <v>0</v>
      </c>
      <c r="O178" s="307"/>
      <c r="P178" s="309"/>
      <c r="Q178" s="6"/>
    </row>
    <row r="179" spans="2:17">
      <c r="B179" s="5"/>
      <c r="C179" s="125" t="s">
        <v>202</v>
      </c>
      <c r="D179" s="54"/>
      <c r="E179" s="54"/>
      <c r="F179" s="54"/>
      <c r="G179" s="54"/>
      <c r="H179" s="306">
        <f t="shared" ref="H179" si="44">SUM(H180)</f>
        <v>0</v>
      </c>
      <c r="I179" s="307"/>
      <c r="J179" s="307"/>
      <c r="K179" s="306">
        <f>K178-N178</f>
        <v>2341302.2776303813</v>
      </c>
      <c r="L179" s="307"/>
      <c r="M179" s="312"/>
      <c r="N179" s="307">
        <f>SUM(N180)</f>
        <v>0</v>
      </c>
      <c r="O179" s="307"/>
      <c r="P179" s="309"/>
      <c r="Q179" s="6"/>
    </row>
    <row r="180" spans="2:17">
      <c r="B180" s="5"/>
      <c r="C180" s="126" t="s">
        <v>196</v>
      </c>
      <c r="D180" s="105"/>
      <c r="E180" s="105"/>
      <c r="F180" s="105"/>
      <c r="G180" s="105"/>
      <c r="H180" s="310">
        <v>0</v>
      </c>
      <c r="I180" s="311"/>
      <c r="J180" s="61"/>
      <c r="K180" s="310">
        <f>IFERROR(H180/$H$179*$K$179,0)</f>
        <v>0</v>
      </c>
      <c r="L180" s="311"/>
      <c r="M180" s="116"/>
      <c r="N180" s="311">
        <f t="shared" ref="N180:N182" si="45">H180</f>
        <v>0</v>
      </c>
      <c r="O180" s="311"/>
      <c r="P180" s="70"/>
      <c r="Q180" s="6"/>
    </row>
    <row r="181" spans="2:17">
      <c r="B181" s="5"/>
      <c r="C181" s="122" t="s">
        <v>203</v>
      </c>
      <c r="D181" s="28"/>
      <c r="E181" s="28"/>
      <c r="F181" s="28"/>
      <c r="G181" s="28"/>
      <c r="H181" s="306">
        <v>0</v>
      </c>
      <c r="I181" s="307"/>
      <c r="J181" s="307"/>
      <c r="K181" s="306">
        <f>K179-N179</f>
        <v>2341302.2776303813</v>
      </c>
      <c r="L181" s="307"/>
      <c r="M181" s="312"/>
      <c r="N181" s="307">
        <f t="shared" si="45"/>
        <v>0</v>
      </c>
      <c r="O181" s="307"/>
      <c r="P181" s="309"/>
      <c r="Q181" s="6"/>
    </row>
    <row r="182" spans="2:17">
      <c r="B182" s="5"/>
      <c r="C182" s="122" t="s">
        <v>204</v>
      </c>
      <c r="D182" s="28"/>
      <c r="E182" s="28"/>
      <c r="F182" s="28"/>
      <c r="G182" s="28"/>
      <c r="H182" s="306">
        <v>0</v>
      </c>
      <c r="I182" s="307"/>
      <c r="J182" s="307"/>
      <c r="K182" s="306">
        <f>K181-N181</f>
        <v>2341302.2776303813</v>
      </c>
      <c r="L182" s="307"/>
      <c r="M182" s="312"/>
      <c r="N182" s="307">
        <f t="shared" si="45"/>
        <v>0</v>
      </c>
      <c r="O182" s="307"/>
      <c r="P182" s="309"/>
      <c r="Q182" s="6"/>
    </row>
    <row r="183" spans="2:17">
      <c r="B183" s="5"/>
      <c r="C183" s="125" t="s">
        <v>205</v>
      </c>
      <c r="D183" s="54"/>
      <c r="E183" s="54"/>
      <c r="F183" s="54"/>
      <c r="G183" s="54"/>
      <c r="H183" s="306">
        <f>SUM(H184)</f>
        <v>0</v>
      </c>
      <c r="I183" s="307"/>
      <c r="J183" s="307"/>
      <c r="K183" s="306">
        <f>K182-N182</f>
        <v>2341302.2776303813</v>
      </c>
      <c r="L183" s="307"/>
      <c r="M183" s="312"/>
      <c r="N183" s="307">
        <f>SUM(N184)</f>
        <v>0</v>
      </c>
      <c r="O183" s="307"/>
      <c r="P183" s="309"/>
      <c r="Q183" s="6"/>
    </row>
    <row r="184" spans="2:17">
      <c r="B184" s="5"/>
      <c r="C184" s="126" t="s">
        <v>206</v>
      </c>
      <c r="D184" s="105"/>
      <c r="E184" s="105"/>
      <c r="F184" s="105"/>
      <c r="G184" s="105"/>
      <c r="H184" s="310">
        <v>0</v>
      </c>
      <c r="I184" s="311"/>
      <c r="J184" s="61"/>
      <c r="K184" s="310">
        <f>IFERROR(H184/$H$183*$K$183,0)</f>
        <v>0</v>
      </c>
      <c r="L184" s="311"/>
      <c r="M184" s="116"/>
      <c r="N184" s="311">
        <f t="shared" ref="N184" si="46">H184</f>
        <v>0</v>
      </c>
      <c r="O184" s="311"/>
      <c r="P184" s="70"/>
      <c r="Q184" s="6"/>
    </row>
    <row r="185" spans="2:17">
      <c r="B185" s="5"/>
      <c r="C185" s="122" t="s">
        <v>207</v>
      </c>
      <c r="D185" s="28"/>
      <c r="E185" s="28"/>
      <c r="F185" s="28"/>
      <c r="G185" s="28"/>
      <c r="H185" s="306">
        <f>(H149+H151)*0.5</f>
        <v>1780932.875</v>
      </c>
      <c r="I185" s="307"/>
      <c r="J185" s="307"/>
      <c r="K185" s="306">
        <f>K183-N183</f>
        <v>2341302.2776303813</v>
      </c>
      <c r="L185" s="307"/>
      <c r="M185" s="312"/>
      <c r="N185" s="307">
        <f>MIN(H185,K185)</f>
        <v>1780932.875</v>
      </c>
      <c r="O185" s="307"/>
      <c r="P185" s="309"/>
      <c r="Q185" s="6"/>
    </row>
    <row r="186" spans="2:17">
      <c r="B186" s="5"/>
      <c r="C186" s="122" t="s">
        <v>208</v>
      </c>
      <c r="D186" s="28"/>
      <c r="E186" s="28"/>
      <c r="F186" s="28"/>
      <c r="G186" s="28"/>
      <c r="H186" s="306">
        <v>0</v>
      </c>
      <c r="I186" s="307"/>
      <c r="J186" s="307"/>
      <c r="K186" s="288">
        <f>K185-N185</f>
        <v>560369.40263038129</v>
      </c>
      <c r="L186" s="289"/>
      <c r="M186" s="308"/>
      <c r="N186" s="307">
        <f t="shared" ref="N186:N187" si="47">H186</f>
        <v>0</v>
      </c>
      <c r="O186" s="307"/>
      <c r="P186" s="309"/>
      <c r="Q186" s="6"/>
    </row>
    <row r="187" spans="2:17">
      <c r="B187" s="5"/>
      <c r="C187" s="122" t="s">
        <v>209</v>
      </c>
      <c r="D187" s="28"/>
      <c r="E187" s="28"/>
      <c r="F187" s="28"/>
      <c r="G187" s="28"/>
      <c r="H187" s="306">
        <v>52700.503673331346</v>
      </c>
      <c r="I187" s="307"/>
      <c r="J187" s="307"/>
      <c r="K187" s="288">
        <f>K186-N186</f>
        <v>560369.40263038129</v>
      </c>
      <c r="L187" s="289"/>
      <c r="M187" s="308"/>
      <c r="N187" s="307">
        <f t="shared" si="47"/>
        <v>52700.503673331346</v>
      </c>
      <c r="O187" s="307"/>
      <c r="P187" s="309"/>
      <c r="Q187" s="6"/>
    </row>
    <row r="188" spans="2:17">
      <c r="B188" s="5"/>
      <c r="C188" s="125" t="s">
        <v>210</v>
      </c>
      <c r="D188" s="54"/>
      <c r="E188" s="54"/>
      <c r="F188" s="54"/>
      <c r="G188" s="54"/>
      <c r="H188" s="306">
        <f>SUM(H189:I190)</f>
        <v>4775737.8493150687</v>
      </c>
      <c r="I188" s="307"/>
      <c r="J188" s="307"/>
      <c r="K188" s="306">
        <f>K187-N187</f>
        <v>507668.89895704994</v>
      </c>
      <c r="L188" s="307"/>
      <c r="M188" s="312"/>
      <c r="N188" s="307">
        <f>SUM(N189:O190)</f>
        <v>507668.89895704994</v>
      </c>
      <c r="O188" s="307"/>
      <c r="P188" s="309"/>
      <c r="Q188" s="6"/>
    </row>
    <row r="189" spans="2:17">
      <c r="B189" s="5"/>
      <c r="C189" s="45" t="s">
        <v>211</v>
      </c>
      <c r="D189" s="32"/>
      <c r="E189" s="32"/>
      <c r="F189" s="32"/>
      <c r="G189" s="32"/>
      <c r="H189" s="310">
        <f>K222</f>
        <v>4775737.8493150687</v>
      </c>
      <c r="I189" s="311"/>
      <c r="J189" s="61"/>
      <c r="K189" s="310">
        <f>IFERROR(H189/$H$188*$K$188,0)</f>
        <v>507668.89895704994</v>
      </c>
      <c r="L189" s="311"/>
      <c r="M189" s="116"/>
      <c r="N189" s="311">
        <f>MIN(H189,K189)</f>
        <v>507668.89895704994</v>
      </c>
      <c r="O189" s="311"/>
      <c r="P189" s="70"/>
      <c r="Q189" s="6"/>
    </row>
    <row r="190" spans="2:17">
      <c r="B190" s="5"/>
      <c r="C190" s="121" t="s">
        <v>212</v>
      </c>
      <c r="D190" s="105"/>
      <c r="E190" s="105"/>
      <c r="F190" s="105"/>
      <c r="G190" s="105"/>
      <c r="H190" s="310">
        <v>0</v>
      </c>
      <c r="I190" s="311"/>
      <c r="J190" s="61"/>
      <c r="K190" s="310">
        <f>IFERROR(H190/$H$188*$K$188,0)</f>
        <v>0</v>
      </c>
      <c r="L190" s="311"/>
      <c r="M190" s="116"/>
      <c r="N190" s="311">
        <f t="shared" ref="N190:N192" si="48">H190</f>
        <v>0</v>
      </c>
      <c r="O190" s="311"/>
      <c r="P190" s="70"/>
      <c r="Q190" s="6"/>
    </row>
    <row r="191" spans="2:17">
      <c r="B191" s="5"/>
      <c r="C191" s="100" t="s">
        <v>213</v>
      </c>
      <c r="D191" s="28"/>
      <c r="E191" s="28"/>
      <c r="F191" s="28"/>
      <c r="G191" s="28"/>
      <c r="H191" s="306">
        <v>0</v>
      </c>
      <c r="I191" s="307"/>
      <c r="J191" s="307"/>
      <c r="K191" s="288">
        <f>K188-N188</f>
        <v>0</v>
      </c>
      <c r="L191" s="289"/>
      <c r="M191" s="308"/>
      <c r="N191" s="307">
        <f t="shared" si="48"/>
        <v>0</v>
      </c>
      <c r="O191" s="307"/>
      <c r="P191" s="309"/>
      <c r="Q191" s="6"/>
    </row>
    <row r="192" spans="2:17">
      <c r="B192" s="5"/>
      <c r="C192" s="100" t="s">
        <v>214</v>
      </c>
      <c r="D192" s="28"/>
      <c r="E192" s="28"/>
      <c r="F192" s="28"/>
      <c r="G192" s="28"/>
      <c r="H192" s="306">
        <v>0</v>
      </c>
      <c r="I192" s="307"/>
      <c r="J192" s="307"/>
      <c r="K192" s="288">
        <f>K191-N191</f>
        <v>0</v>
      </c>
      <c r="L192" s="289"/>
      <c r="M192" s="289"/>
      <c r="N192" s="288">
        <f t="shared" si="48"/>
        <v>0</v>
      </c>
      <c r="O192" s="289"/>
      <c r="P192" s="290"/>
      <c r="Q192" s="6"/>
    </row>
    <row r="193" spans="2:17" ht="15" thickBot="1">
      <c r="B193" s="5"/>
      <c r="C193" s="127" t="s">
        <v>215</v>
      </c>
      <c r="D193" s="128"/>
      <c r="E193" s="128"/>
      <c r="F193" s="128"/>
      <c r="G193" s="129"/>
      <c r="H193" s="300">
        <f t="shared" ref="H193" si="49">SUM(H141,H142,H145,H148,H152,H153,H154,H158,H159,H160,H161,H162,H163,H164,H165,H172,H173,H174,H177,H178,H179,H181,H183,H185,H186,H187,H188,H191,H192)</f>
        <v>208864739.00935826</v>
      </c>
      <c r="I193" s="301"/>
      <c r="J193" s="302"/>
      <c r="K193" s="300">
        <f>K141</f>
        <v>204596670.05900025</v>
      </c>
      <c r="L193" s="301"/>
      <c r="M193" s="302"/>
      <c r="N193" s="300">
        <f t="shared" ref="N193" si="50">SUM(N141,N142,N145,N148,N152,N153,N154,N158,N159,N160,N161,N162,N163,N164,N165,N172,N173,N174,N177,N178,N179,N181,N183,N185,N186,N187,N188,N191,N192)</f>
        <v>204596670.05900022</v>
      </c>
      <c r="O193" s="301"/>
      <c r="P193" s="302"/>
      <c r="Q193" s="6"/>
    </row>
    <row r="194" spans="2:17" ht="15" thickBot="1">
      <c r="B194" s="5"/>
      <c r="C194" s="87"/>
      <c r="D194" s="7"/>
      <c r="E194" s="7"/>
      <c r="F194" s="7"/>
      <c r="G194" s="7"/>
      <c r="H194" s="7"/>
      <c r="I194" s="7"/>
      <c r="J194" s="7"/>
      <c r="K194" s="7"/>
      <c r="L194" s="7"/>
      <c r="M194" s="7"/>
      <c r="N194" s="7"/>
      <c r="O194" s="7"/>
      <c r="P194" s="7"/>
      <c r="Q194" s="6"/>
    </row>
    <row r="195" spans="2:17">
      <c r="B195" s="5"/>
      <c r="C195" s="303" t="s">
        <v>216</v>
      </c>
      <c r="D195" s="304"/>
      <c r="E195" s="304"/>
      <c r="F195" s="304"/>
      <c r="G195" s="304"/>
      <c r="H195" s="304"/>
      <c r="I195" s="304"/>
      <c r="J195" s="304"/>
      <c r="K195" s="304"/>
      <c r="L195" s="304"/>
      <c r="M195" s="304"/>
      <c r="N195" s="304"/>
      <c r="O195" s="304"/>
      <c r="P195" s="305"/>
      <c r="Q195" s="6"/>
    </row>
    <row r="196" spans="2:17">
      <c r="B196" s="5"/>
      <c r="C196" s="100" t="s">
        <v>217</v>
      </c>
      <c r="D196" s="130"/>
      <c r="E196" s="130"/>
      <c r="F196" s="130"/>
      <c r="G196" s="130"/>
      <c r="H196" s="130"/>
      <c r="I196" s="130"/>
      <c r="J196" s="130"/>
      <c r="K196" s="291" t="s">
        <v>53</v>
      </c>
      <c r="L196" s="292"/>
      <c r="M196" s="292"/>
      <c r="N196" s="292"/>
      <c r="O196" s="292"/>
      <c r="P196" s="293"/>
      <c r="Q196" s="6"/>
    </row>
    <row r="197" spans="2:17">
      <c r="B197" s="5"/>
      <c r="C197" s="100" t="s">
        <v>218</v>
      </c>
      <c r="D197" s="21"/>
      <c r="E197" s="21"/>
      <c r="F197" s="21"/>
      <c r="G197" s="21"/>
      <c r="H197" s="21"/>
      <c r="I197" s="21"/>
      <c r="J197" s="21"/>
      <c r="K197" s="291" t="s">
        <v>53</v>
      </c>
      <c r="L197" s="292"/>
      <c r="M197" s="292"/>
      <c r="N197" s="292"/>
      <c r="O197" s="292"/>
      <c r="P197" s="293"/>
      <c r="Q197" s="6"/>
    </row>
    <row r="198" spans="2:17">
      <c r="B198" s="5"/>
      <c r="C198" s="131" t="s">
        <v>219</v>
      </c>
      <c r="D198" s="132"/>
      <c r="E198" s="132"/>
      <c r="F198" s="132"/>
      <c r="G198" s="132"/>
      <c r="H198" s="132"/>
      <c r="I198" s="132"/>
      <c r="J198" s="132"/>
      <c r="K198" s="288">
        <v>24186500</v>
      </c>
      <c r="L198" s="289"/>
      <c r="M198" s="289"/>
      <c r="N198" s="289"/>
      <c r="O198" s="289"/>
      <c r="P198" s="290"/>
      <c r="Q198" s="6"/>
    </row>
    <row r="199" spans="2:17">
      <c r="B199" s="5"/>
      <c r="C199" s="131" t="s">
        <v>220</v>
      </c>
      <c r="D199" s="132"/>
      <c r="E199" s="132"/>
      <c r="F199" s="132"/>
      <c r="G199" s="132"/>
      <c r="H199" s="132"/>
      <c r="I199" s="132"/>
      <c r="J199" s="132"/>
      <c r="K199" s="288">
        <v>0</v>
      </c>
      <c r="L199" s="289"/>
      <c r="M199" s="289"/>
      <c r="N199" s="289"/>
      <c r="O199" s="289"/>
      <c r="P199" s="290"/>
      <c r="Q199" s="6"/>
    </row>
    <row r="200" spans="2:17">
      <c r="B200" s="5"/>
      <c r="C200" s="131" t="s">
        <v>221</v>
      </c>
      <c r="D200" s="132"/>
      <c r="E200" s="132"/>
      <c r="F200" s="132"/>
      <c r="G200" s="132"/>
      <c r="H200" s="132"/>
      <c r="I200" s="132"/>
      <c r="J200" s="132"/>
      <c r="K200" s="288">
        <v>0</v>
      </c>
      <c r="L200" s="289"/>
      <c r="M200" s="289"/>
      <c r="N200" s="289"/>
      <c r="O200" s="289"/>
      <c r="P200" s="290"/>
      <c r="Q200" s="6"/>
    </row>
    <row r="201" spans="2:17" ht="15" thickBot="1">
      <c r="B201" s="5"/>
      <c r="C201" s="133" t="s">
        <v>222</v>
      </c>
      <c r="D201" s="134"/>
      <c r="E201" s="134"/>
      <c r="F201" s="134"/>
      <c r="G201" s="134"/>
      <c r="H201" s="134"/>
      <c r="I201" s="134"/>
      <c r="J201" s="134"/>
      <c r="K201" s="294">
        <f>K198</f>
        <v>24186500</v>
      </c>
      <c r="L201" s="295"/>
      <c r="M201" s="295"/>
      <c r="N201" s="295"/>
      <c r="O201" s="295"/>
      <c r="P201" s="296"/>
      <c r="Q201" s="6"/>
    </row>
    <row r="202" spans="2:17" ht="15" thickBot="1">
      <c r="B202" s="5"/>
      <c r="C202" s="135"/>
      <c r="D202" s="135"/>
      <c r="E202" s="135"/>
      <c r="F202" s="135"/>
      <c r="G202" s="135"/>
      <c r="H202" s="135"/>
      <c r="I202" s="135"/>
      <c r="J202" s="135"/>
      <c r="K202" s="135"/>
      <c r="L202" s="135"/>
      <c r="M202" s="135"/>
      <c r="N202" s="135"/>
      <c r="O202" s="135"/>
      <c r="P202" s="135"/>
      <c r="Q202" s="6"/>
    </row>
    <row r="203" spans="2:17">
      <c r="B203" s="5"/>
      <c r="C203" s="297" t="s">
        <v>223</v>
      </c>
      <c r="D203" s="298"/>
      <c r="E203" s="298"/>
      <c r="F203" s="298"/>
      <c r="G203" s="298"/>
      <c r="H203" s="298"/>
      <c r="I203" s="298"/>
      <c r="J203" s="298"/>
      <c r="K203" s="298"/>
      <c r="L203" s="298"/>
      <c r="M203" s="298"/>
      <c r="N203" s="298"/>
      <c r="O203" s="298"/>
      <c r="P203" s="299"/>
      <c r="Q203" s="6"/>
    </row>
    <row r="204" spans="2:17">
      <c r="B204" s="5"/>
      <c r="C204" s="136" t="s">
        <v>224</v>
      </c>
      <c r="D204" s="137"/>
      <c r="E204" s="137"/>
      <c r="F204" s="137"/>
      <c r="G204" s="137"/>
      <c r="H204" s="137"/>
      <c r="I204" s="137"/>
      <c r="J204" s="137"/>
      <c r="K204" s="288">
        <v>0</v>
      </c>
      <c r="L204" s="289"/>
      <c r="M204" s="289"/>
      <c r="N204" s="289"/>
      <c r="O204" s="289"/>
      <c r="P204" s="290"/>
      <c r="Q204" s="6"/>
    </row>
    <row r="205" spans="2:17">
      <c r="B205" s="5"/>
      <c r="C205" s="136" t="s">
        <v>225</v>
      </c>
      <c r="D205" s="137"/>
      <c r="E205" s="137"/>
      <c r="F205" s="137"/>
      <c r="G205" s="137"/>
      <c r="H205" s="132"/>
      <c r="I205" s="132"/>
      <c r="J205" s="132"/>
      <c r="K205" s="288">
        <v>142212892</v>
      </c>
      <c r="L205" s="289"/>
      <c r="M205" s="289"/>
      <c r="N205" s="289"/>
      <c r="O205" s="289"/>
      <c r="P205" s="290"/>
      <c r="Q205" s="6"/>
    </row>
    <row r="206" spans="2:17">
      <c r="B206" s="5"/>
      <c r="C206" s="100" t="s">
        <v>226</v>
      </c>
      <c r="D206" s="130"/>
      <c r="E206" s="130"/>
      <c r="F206" s="130"/>
      <c r="G206" s="130"/>
      <c r="H206" s="21"/>
      <c r="I206" s="21"/>
      <c r="J206" s="21"/>
      <c r="K206" s="291">
        <v>0</v>
      </c>
      <c r="L206" s="292"/>
      <c r="M206" s="292"/>
      <c r="N206" s="292"/>
      <c r="O206" s="292"/>
      <c r="P206" s="293"/>
      <c r="Q206" s="6"/>
    </row>
    <row r="207" spans="2:17">
      <c r="B207" s="5"/>
      <c r="C207" s="100" t="s">
        <v>227</v>
      </c>
      <c r="D207" s="130"/>
      <c r="E207" s="130"/>
      <c r="F207" s="130"/>
      <c r="G207" s="130"/>
      <c r="H207" s="21"/>
      <c r="I207" s="21"/>
      <c r="J207" s="21"/>
      <c r="K207" s="288">
        <f>K204+K205-K206</f>
        <v>142212892</v>
      </c>
      <c r="L207" s="289"/>
      <c r="M207" s="289"/>
      <c r="N207" s="289"/>
      <c r="O207" s="289"/>
      <c r="P207" s="290"/>
      <c r="Q207" s="6"/>
    </row>
    <row r="208" spans="2:17">
      <c r="B208" s="5"/>
      <c r="C208" s="100" t="s">
        <v>228</v>
      </c>
      <c r="D208" s="130"/>
      <c r="E208" s="130"/>
      <c r="F208" s="130"/>
      <c r="G208" s="130"/>
      <c r="H208" s="21"/>
      <c r="I208" s="21"/>
      <c r="J208" s="21"/>
      <c r="K208" s="288">
        <v>0</v>
      </c>
      <c r="L208" s="289"/>
      <c r="M208" s="289"/>
      <c r="N208" s="289"/>
      <c r="O208" s="289"/>
      <c r="P208" s="290"/>
      <c r="Q208" s="6"/>
    </row>
    <row r="209" spans="2:17">
      <c r="B209" s="5"/>
      <c r="C209" s="100" t="s">
        <v>229</v>
      </c>
      <c r="D209" s="130"/>
      <c r="E209" s="130"/>
      <c r="F209" s="130"/>
      <c r="G209" s="130"/>
      <c r="H209" s="21"/>
      <c r="I209" s="21"/>
      <c r="J209" s="21"/>
      <c r="K209" s="288">
        <v>0</v>
      </c>
      <c r="L209" s="289"/>
      <c r="M209" s="289"/>
      <c r="N209" s="289"/>
      <c r="O209" s="289"/>
      <c r="P209" s="290"/>
      <c r="Q209" s="6"/>
    </row>
    <row r="210" spans="2:17" ht="15" thickBot="1">
      <c r="B210" s="5"/>
      <c r="C210" s="138" t="s">
        <v>230</v>
      </c>
      <c r="D210" s="139"/>
      <c r="E210" s="139"/>
      <c r="F210" s="139"/>
      <c r="G210" s="139"/>
      <c r="H210" s="27"/>
      <c r="I210" s="27"/>
      <c r="J210" s="27"/>
      <c r="K210" s="294">
        <f>K207+K208-K209</f>
        <v>142212892</v>
      </c>
      <c r="L210" s="295"/>
      <c r="M210" s="295"/>
      <c r="N210" s="295"/>
      <c r="O210" s="295"/>
      <c r="P210" s="296"/>
      <c r="Q210" s="6"/>
    </row>
    <row r="211" spans="2:17" ht="15" thickBot="1">
      <c r="B211" s="5"/>
      <c r="C211" s="140"/>
      <c r="D211" s="141"/>
      <c r="E211" s="141"/>
      <c r="F211" s="141"/>
      <c r="G211" s="141"/>
      <c r="H211" s="141"/>
      <c r="I211" s="142"/>
      <c r="J211" s="142"/>
      <c r="K211" s="142"/>
      <c r="L211" s="142"/>
      <c r="M211" s="142"/>
      <c r="N211" s="142"/>
      <c r="O211" s="142"/>
      <c r="P211" s="142"/>
      <c r="Q211" s="6"/>
    </row>
    <row r="212" spans="2:17">
      <c r="B212" s="5"/>
      <c r="C212" s="276" t="s">
        <v>231</v>
      </c>
      <c r="D212" s="277"/>
      <c r="E212" s="277"/>
      <c r="F212" s="277"/>
      <c r="G212" s="277"/>
      <c r="H212" s="277"/>
      <c r="I212" s="277"/>
      <c r="J212" s="277"/>
      <c r="K212" s="277"/>
      <c r="L212" s="277"/>
      <c r="M212" s="277"/>
      <c r="N212" s="277"/>
      <c r="O212" s="277"/>
      <c r="P212" s="278"/>
      <c r="Q212" s="6"/>
    </row>
    <row r="213" spans="2:17">
      <c r="B213" s="5"/>
      <c r="C213" s="25" t="s">
        <v>232</v>
      </c>
      <c r="D213" s="21"/>
      <c r="E213" s="130"/>
      <c r="F213" s="130"/>
      <c r="G213" s="130"/>
      <c r="H213" s="130"/>
      <c r="I213" s="130"/>
      <c r="J213" s="143"/>
      <c r="K213" s="279">
        <v>0.1</v>
      </c>
      <c r="L213" s="280"/>
      <c r="M213" s="280"/>
      <c r="N213" s="280"/>
      <c r="O213" s="280"/>
      <c r="P213" s="281"/>
      <c r="Q213" s="6"/>
    </row>
    <row r="214" spans="2:17">
      <c r="B214" s="5"/>
      <c r="C214" s="22"/>
      <c r="D214" s="28"/>
      <c r="E214" s="28"/>
      <c r="F214" s="28"/>
      <c r="G214" s="282" t="s">
        <v>233</v>
      </c>
      <c r="H214" s="283"/>
      <c r="I214" s="284" t="s">
        <v>234</v>
      </c>
      <c r="J214" s="285"/>
      <c r="K214" s="284" t="s">
        <v>235</v>
      </c>
      <c r="L214" s="244"/>
      <c r="M214" s="285"/>
      <c r="N214" s="285" t="s">
        <v>236</v>
      </c>
      <c r="O214" s="286"/>
      <c r="P214" s="287"/>
      <c r="Q214" s="6"/>
    </row>
    <row r="215" spans="2:17">
      <c r="B215" s="5"/>
      <c r="C215" s="31" t="s">
        <v>237</v>
      </c>
      <c r="D215" s="32"/>
      <c r="E215" s="32"/>
      <c r="F215" s="32"/>
      <c r="G215" s="271">
        <v>45548</v>
      </c>
      <c r="H215" s="272"/>
      <c r="I215" s="273">
        <f>$E$29</f>
        <v>8.233E-2</v>
      </c>
      <c r="J215" s="274"/>
      <c r="K215" s="238">
        <v>61500000</v>
      </c>
      <c r="L215" s="239"/>
      <c r="M215" s="275"/>
      <c r="N215" s="238">
        <f>K215</f>
        <v>61500000</v>
      </c>
      <c r="O215" s="239"/>
      <c r="P215" s="240"/>
      <c r="Q215" s="6"/>
    </row>
    <row r="216" spans="2:17">
      <c r="B216" s="5"/>
      <c r="C216" s="11" t="s">
        <v>238</v>
      </c>
      <c r="D216" s="32"/>
      <c r="E216" s="32"/>
      <c r="F216" s="32"/>
      <c r="G216" s="271">
        <v>45611</v>
      </c>
      <c r="H216" s="272"/>
      <c r="I216" s="273">
        <v>7.9329999999999998E-2</v>
      </c>
      <c r="J216" s="274"/>
      <c r="K216" s="238"/>
      <c r="L216" s="239"/>
      <c r="M216" s="275"/>
      <c r="N216" s="238"/>
      <c r="O216" s="239"/>
      <c r="P216" s="240"/>
      <c r="Q216" s="6"/>
    </row>
    <row r="217" spans="2:17">
      <c r="B217" s="5"/>
      <c r="C217" s="53" t="s">
        <v>239</v>
      </c>
      <c r="D217" s="145"/>
      <c r="E217" s="145"/>
      <c r="F217" s="145"/>
      <c r="G217" s="258"/>
      <c r="H217" s="259"/>
      <c r="I217" s="260"/>
      <c r="J217" s="261"/>
      <c r="K217" s="262">
        <f>SUM(K218:L220)</f>
        <v>43000000</v>
      </c>
      <c r="L217" s="263"/>
      <c r="M217" s="264"/>
      <c r="N217" s="262">
        <f>SUM(N218:O220)</f>
        <v>43000000</v>
      </c>
      <c r="O217" s="263"/>
      <c r="P217" s="265"/>
      <c r="Q217" s="6"/>
    </row>
    <row r="218" spans="2:17">
      <c r="B218" s="5"/>
      <c r="C218" s="45" t="s">
        <v>240</v>
      </c>
      <c r="D218" s="32"/>
      <c r="E218" s="32"/>
      <c r="F218" s="32"/>
      <c r="G218" s="266">
        <v>45688</v>
      </c>
      <c r="H218" s="246"/>
      <c r="I218" s="267">
        <v>7.7499999999999999E-2</v>
      </c>
      <c r="J218" s="248"/>
      <c r="K218" s="268">
        <v>43000000</v>
      </c>
      <c r="L218" s="269"/>
      <c r="M218" s="146"/>
      <c r="N218" s="268">
        <f>K218</f>
        <v>43000000</v>
      </c>
      <c r="O218" s="270"/>
      <c r="P218" s="147"/>
      <c r="Q218" s="6"/>
    </row>
    <row r="219" spans="2:17">
      <c r="B219" s="5"/>
      <c r="C219" s="45" t="s">
        <v>241</v>
      </c>
      <c r="D219" s="32"/>
      <c r="E219" s="32"/>
      <c r="F219" s="32"/>
      <c r="G219" s="245">
        <v>0</v>
      </c>
      <c r="H219" s="246"/>
      <c r="I219" s="247">
        <v>0</v>
      </c>
      <c r="J219" s="248"/>
      <c r="K219" s="247">
        <v>0</v>
      </c>
      <c r="L219" s="249"/>
      <c r="M219" s="148"/>
      <c r="N219" s="250">
        <v>0</v>
      </c>
      <c r="O219" s="251"/>
      <c r="P219" s="149"/>
      <c r="Q219" s="6"/>
    </row>
    <row r="220" spans="2:17">
      <c r="B220" s="5"/>
      <c r="C220" s="45" t="s">
        <v>242</v>
      </c>
      <c r="D220" s="105"/>
      <c r="E220" s="105"/>
      <c r="F220" s="105"/>
      <c r="G220" s="252">
        <v>0</v>
      </c>
      <c r="H220" s="253"/>
      <c r="I220" s="254">
        <v>0</v>
      </c>
      <c r="J220" s="255"/>
      <c r="K220" s="247">
        <v>0</v>
      </c>
      <c r="L220" s="249"/>
      <c r="M220" s="150"/>
      <c r="N220" s="256">
        <v>0</v>
      </c>
      <c r="O220" s="257"/>
      <c r="P220" s="149"/>
      <c r="Q220" s="6"/>
    </row>
    <row r="221" spans="2:17">
      <c r="B221" s="5"/>
      <c r="C221" s="53" t="s">
        <v>243</v>
      </c>
      <c r="D221" s="145"/>
      <c r="E221" s="244"/>
      <c r="F221" s="244"/>
      <c r="G221" s="151"/>
      <c r="H221" s="151"/>
      <c r="I221" s="151"/>
      <c r="J221" s="151"/>
      <c r="K221" s="238">
        <f>N215+N217</f>
        <v>104500000</v>
      </c>
      <c r="L221" s="239"/>
      <c r="M221" s="239"/>
      <c r="N221" s="239"/>
      <c r="O221" s="239"/>
      <c r="P221" s="240"/>
      <c r="Q221" s="6"/>
    </row>
    <row r="222" spans="2:17">
      <c r="B222" s="5"/>
      <c r="C222" s="88" t="s">
        <v>244</v>
      </c>
      <c r="D222" s="89"/>
      <c r="E222" s="89"/>
      <c r="F222" s="89"/>
      <c r="G222" s="89"/>
      <c r="H222" s="89"/>
      <c r="I222" s="89"/>
      <c r="J222" s="89"/>
      <c r="K222" s="238">
        <f t="shared" ref="K222" si="51">(N215*(I215+K213)/365*(G216-G215))+(N215*(I216+K213)/365*(J15-G216))</f>
        <v>4775737.8493150687</v>
      </c>
      <c r="L222" s="239"/>
      <c r="M222" s="239"/>
      <c r="N222" s="239"/>
      <c r="O222" s="239"/>
      <c r="P222" s="240"/>
      <c r="Q222" s="6"/>
    </row>
    <row r="223" spans="2:17">
      <c r="B223" s="5"/>
      <c r="C223" s="88" t="s">
        <v>245</v>
      </c>
      <c r="D223" s="89"/>
      <c r="E223" s="89"/>
      <c r="F223" s="89"/>
      <c r="G223" s="89"/>
      <c r="H223" s="89"/>
      <c r="I223" s="89"/>
      <c r="J223" s="89"/>
      <c r="K223" s="238">
        <v>0</v>
      </c>
      <c r="L223" s="239"/>
      <c r="M223" s="239"/>
      <c r="N223" s="239"/>
      <c r="O223" s="239"/>
      <c r="P223" s="240"/>
      <c r="Q223" s="6"/>
    </row>
    <row r="224" spans="2:17">
      <c r="B224" s="5"/>
      <c r="C224" s="100" t="s">
        <v>246</v>
      </c>
      <c r="D224" s="130"/>
      <c r="E224" s="130"/>
      <c r="F224" s="130"/>
      <c r="G224" s="130"/>
      <c r="H224" s="130"/>
      <c r="I224" s="130"/>
      <c r="J224" s="130"/>
      <c r="K224" s="238">
        <f t="shared" ref="K224" si="52">H189</f>
        <v>4775737.8493150687</v>
      </c>
      <c r="L224" s="239"/>
      <c r="M224" s="239"/>
      <c r="N224" s="239"/>
      <c r="O224" s="239"/>
      <c r="P224" s="240"/>
      <c r="Q224" s="6"/>
    </row>
    <row r="225" spans="2:17">
      <c r="B225" s="5"/>
      <c r="C225" s="100" t="s">
        <v>247</v>
      </c>
      <c r="D225" s="130"/>
      <c r="E225" s="130"/>
      <c r="F225" s="130"/>
      <c r="G225" s="130"/>
      <c r="H225" s="130"/>
      <c r="I225" s="130"/>
      <c r="J225" s="130"/>
      <c r="K225" s="238">
        <f>K222-K224</f>
        <v>0</v>
      </c>
      <c r="L225" s="239"/>
      <c r="M225" s="239"/>
      <c r="N225" s="239"/>
      <c r="O225" s="239"/>
      <c r="P225" s="240"/>
      <c r="Q225" s="6"/>
    </row>
    <row r="226" spans="2:17">
      <c r="B226" s="5"/>
      <c r="C226" s="100" t="s">
        <v>248</v>
      </c>
      <c r="D226" s="130"/>
      <c r="E226" s="130"/>
      <c r="F226" s="130"/>
      <c r="G226" s="130"/>
      <c r="H226" s="130"/>
      <c r="I226" s="130"/>
      <c r="J226" s="130"/>
      <c r="K226" s="238">
        <f t="shared" ref="K226" si="53">(K218*(I218+K213)/365*(J15-G218))</f>
        <v>355486.30136986304</v>
      </c>
      <c r="L226" s="239"/>
      <c r="M226" s="239"/>
      <c r="N226" s="239"/>
      <c r="O226" s="239"/>
      <c r="P226" s="240"/>
      <c r="Q226" s="6"/>
    </row>
    <row r="227" spans="2:17">
      <c r="B227" s="5"/>
      <c r="C227" s="100" t="s">
        <v>249</v>
      </c>
      <c r="D227" s="130"/>
      <c r="E227" s="130"/>
      <c r="F227" s="130"/>
      <c r="G227" s="130"/>
      <c r="H227" s="130"/>
      <c r="I227" s="130"/>
      <c r="J227" s="130"/>
      <c r="K227" s="238">
        <v>0</v>
      </c>
      <c r="L227" s="239"/>
      <c r="M227" s="239"/>
      <c r="N227" s="239"/>
      <c r="O227" s="239"/>
      <c r="P227" s="240"/>
      <c r="Q227" s="6"/>
    </row>
    <row r="228" spans="2:17" ht="15" thickBot="1">
      <c r="B228" s="5"/>
      <c r="C228" s="101" t="s">
        <v>250</v>
      </c>
      <c r="D228" s="152"/>
      <c r="E228" s="152"/>
      <c r="F228" s="152"/>
      <c r="G228" s="152"/>
      <c r="H228" s="152"/>
      <c r="I228" s="152"/>
      <c r="J228" s="152"/>
      <c r="K228" s="241">
        <f>N215+N217+K226</f>
        <v>104855486.30136986</v>
      </c>
      <c r="L228" s="242"/>
      <c r="M228" s="242"/>
      <c r="N228" s="242"/>
      <c r="O228" s="242"/>
      <c r="P228" s="243"/>
      <c r="Q228" s="6"/>
    </row>
    <row r="229" spans="2:17" ht="15" thickBot="1">
      <c r="B229" s="153"/>
      <c r="C229" s="52"/>
      <c r="D229" s="52"/>
      <c r="E229" s="52"/>
      <c r="F229" s="52"/>
      <c r="G229" s="52"/>
      <c r="H229" s="52"/>
      <c r="I229" s="52"/>
      <c r="J229" s="52"/>
      <c r="K229" s="52"/>
      <c r="L229" s="52"/>
      <c r="M229" s="52"/>
      <c r="N229" s="52"/>
      <c r="O229" s="52"/>
      <c r="P229" s="52"/>
      <c r="Q229" s="154"/>
    </row>
  </sheetData>
  <mergeCells count="388">
    <mergeCell ref="C3:P4"/>
    <mergeCell ref="C6:P6"/>
    <mergeCell ref="J8:P8"/>
    <mergeCell ref="J9:P9"/>
    <mergeCell ref="C10:E11"/>
    <mergeCell ref="J10:P10"/>
    <mergeCell ref="J11:P11"/>
    <mergeCell ref="J17:P17"/>
    <mergeCell ref="J18:P18"/>
    <mergeCell ref="J19:P19"/>
    <mergeCell ref="J20:P20"/>
    <mergeCell ref="C22:P22"/>
    <mergeCell ref="M23:N23"/>
    <mergeCell ref="O23:P23"/>
    <mergeCell ref="J12:P12"/>
    <mergeCell ref="J13:P13"/>
    <mergeCell ref="C14:E15"/>
    <mergeCell ref="J14:P14"/>
    <mergeCell ref="J15:P15"/>
    <mergeCell ref="J16:P16"/>
    <mergeCell ref="M27:N27"/>
    <mergeCell ref="O27:P27"/>
    <mergeCell ref="M28:N28"/>
    <mergeCell ref="O28:P28"/>
    <mergeCell ref="M29:N29"/>
    <mergeCell ref="O29:P29"/>
    <mergeCell ref="M24:N24"/>
    <mergeCell ref="O24:P24"/>
    <mergeCell ref="M25:N25"/>
    <mergeCell ref="O25:P25"/>
    <mergeCell ref="M26:N26"/>
    <mergeCell ref="O26:P26"/>
    <mergeCell ref="M33:N33"/>
    <mergeCell ref="O33:P33"/>
    <mergeCell ref="M34:N34"/>
    <mergeCell ref="O34:P34"/>
    <mergeCell ref="M35:N35"/>
    <mergeCell ref="O35:P35"/>
    <mergeCell ref="M30:N30"/>
    <mergeCell ref="O30:P30"/>
    <mergeCell ref="M31:N31"/>
    <mergeCell ref="O31:P31"/>
    <mergeCell ref="M32:N32"/>
    <mergeCell ref="O32:P32"/>
    <mergeCell ref="M39:N39"/>
    <mergeCell ref="O39:P39"/>
    <mergeCell ref="M40:N40"/>
    <mergeCell ref="O40:P40"/>
    <mergeCell ref="M41:N41"/>
    <mergeCell ref="O41:P41"/>
    <mergeCell ref="M36:N36"/>
    <mergeCell ref="O36:P36"/>
    <mergeCell ref="M37:N37"/>
    <mergeCell ref="O37:P37"/>
    <mergeCell ref="M38:N38"/>
    <mergeCell ref="O38:P38"/>
    <mergeCell ref="M45:N45"/>
    <mergeCell ref="O45:P45"/>
    <mergeCell ref="M46:N46"/>
    <mergeCell ref="O46:P46"/>
    <mergeCell ref="M47:N47"/>
    <mergeCell ref="O47:P47"/>
    <mergeCell ref="M42:N42"/>
    <mergeCell ref="O42:P42"/>
    <mergeCell ref="M43:N43"/>
    <mergeCell ref="O43:P43"/>
    <mergeCell ref="M44:N44"/>
    <mergeCell ref="O44:P44"/>
    <mergeCell ref="M51:N51"/>
    <mergeCell ref="O51:P51"/>
    <mergeCell ref="C53:P53"/>
    <mergeCell ref="C54:P54"/>
    <mergeCell ref="J55:P55"/>
    <mergeCell ref="J56:P56"/>
    <mergeCell ref="M48:N48"/>
    <mergeCell ref="O48:P48"/>
    <mergeCell ref="M49:N49"/>
    <mergeCell ref="O49:P49"/>
    <mergeCell ref="M50:N50"/>
    <mergeCell ref="O50:P50"/>
    <mergeCell ref="J63:L63"/>
    <mergeCell ref="J64:L64"/>
    <mergeCell ref="J65:P65"/>
    <mergeCell ref="J66:L66"/>
    <mergeCell ref="J67:L67"/>
    <mergeCell ref="J68:P68"/>
    <mergeCell ref="J57:P57"/>
    <mergeCell ref="J58:L58"/>
    <mergeCell ref="J59:L59"/>
    <mergeCell ref="J60:L60"/>
    <mergeCell ref="C61:P61"/>
    <mergeCell ref="J62:P62"/>
    <mergeCell ref="J73:L73"/>
    <mergeCell ref="J74:K74"/>
    <mergeCell ref="M74:N74"/>
    <mergeCell ref="J75:K75"/>
    <mergeCell ref="M75:N75"/>
    <mergeCell ref="J76:L76"/>
    <mergeCell ref="J69:L69"/>
    <mergeCell ref="M69:P69"/>
    <mergeCell ref="J70:L70"/>
    <mergeCell ref="M70:P70"/>
    <mergeCell ref="J71:L71"/>
    <mergeCell ref="J72:L72"/>
    <mergeCell ref="J83:P83"/>
    <mergeCell ref="C84:P84"/>
    <mergeCell ref="J85:P85"/>
    <mergeCell ref="J86:L86"/>
    <mergeCell ref="J87:L87"/>
    <mergeCell ref="J88:L88"/>
    <mergeCell ref="J77:K77"/>
    <mergeCell ref="J78:K78"/>
    <mergeCell ref="J79:L79"/>
    <mergeCell ref="J80:K80"/>
    <mergeCell ref="J81:K81"/>
    <mergeCell ref="J82:L82"/>
    <mergeCell ref="J95:L95"/>
    <mergeCell ref="C96:P96"/>
    <mergeCell ref="J97:P97"/>
    <mergeCell ref="J98:L98"/>
    <mergeCell ref="J99:L99"/>
    <mergeCell ref="J100:L100"/>
    <mergeCell ref="J89:K89"/>
    <mergeCell ref="J90:K90"/>
    <mergeCell ref="J91:K91"/>
    <mergeCell ref="J92:L92"/>
    <mergeCell ref="J93:L93"/>
    <mergeCell ref="J94:L94"/>
    <mergeCell ref="J108:O108"/>
    <mergeCell ref="J109:O109"/>
    <mergeCell ref="J110:O110"/>
    <mergeCell ref="C112:P112"/>
    <mergeCell ref="I113:P113"/>
    <mergeCell ref="I114:P114"/>
    <mergeCell ref="J101:L101"/>
    <mergeCell ref="C103:P103"/>
    <mergeCell ref="J104:P104"/>
    <mergeCell ref="J105:O105"/>
    <mergeCell ref="J106:O106"/>
    <mergeCell ref="J107:O107"/>
    <mergeCell ref="I119:J119"/>
    <mergeCell ref="K119:L119"/>
    <mergeCell ref="M119:N119"/>
    <mergeCell ref="O119:P119"/>
    <mergeCell ref="I120:J120"/>
    <mergeCell ref="K120:L120"/>
    <mergeCell ref="M120:N120"/>
    <mergeCell ref="O120:P120"/>
    <mergeCell ref="I115:P115"/>
    <mergeCell ref="C117:P117"/>
    <mergeCell ref="I118:J118"/>
    <mergeCell ref="K118:L118"/>
    <mergeCell ref="M118:N118"/>
    <mergeCell ref="O118:P118"/>
    <mergeCell ref="J128:N128"/>
    <mergeCell ref="J129:N129"/>
    <mergeCell ref="J130:N130"/>
    <mergeCell ref="J131:N131"/>
    <mergeCell ref="J132:N132"/>
    <mergeCell ref="J133:N133"/>
    <mergeCell ref="C122:P122"/>
    <mergeCell ref="J123:O123"/>
    <mergeCell ref="J124:O124"/>
    <mergeCell ref="J125:O125"/>
    <mergeCell ref="J126:P126"/>
    <mergeCell ref="J127:O127"/>
    <mergeCell ref="H141:J141"/>
    <mergeCell ref="K141:M141"/>
    <mergeCell ref="N141:P141"/>
    <mergeCell ref="H142:J142"/>
    <mergeCell ref="K142:M142"/>
    <mergeCell ref="N142:P142"/>
    <mergeCell ref="J134:N134"/>
    <mergeCell ref="J135:P135"/>
    <mergeCell ref="J136:O136"/>
    <mergeCell ref="J137:P137"/>
    <mergeCell ref="C139:P139"/>
    <mergeCell ref="C140:G140"/>
    <mergeCell ref="H140:J140"/>
    <mergeCell ref="K140:M140"/>
    <mergeCell ref="N140:P140"/>
    <mergeCell ref="H145:J145"/>
    <mergeCell ref="K145:M145"/>
    <mergeCell ref="N145:P145"/>
    <mergeCell ref="H146:I146"/>
    <mergeCell ref="K146:L146"/>
    <mergeCell ref="N146:O146"/>
    <mergeCell ref="H143:I143"/>
    <mergeCell ref="K143:L143"/>
    <mergeCell ref="N143:O143"/>
    <mergeCell ref="H144:I144"/>
    <mergeCell ref="K144:L144"/>
    <mergeCell ref="N144:O144"/>
    <mergeCell ref="H149:I149"/>
    <mergeCell ref="K149:L149"/>
    <mergeCell ref="N149:O149"/>
    <mergeCell ref="H150:I150"/>
    <mergeCell ref="K150:L150"/>
    <mergeCell ref="N150:O150"/>
    <mergeCell ref="H147:I147"/>
    <mergeCell ref="K147:L147"/>
    <mergeCell ref="N147:O147"/>
    <mergeCell ref="H148:J148"/>
    <mergeCell ref="K148:M148"/>
    <mergeCell ref="N148:P148"/>
    <mergeCell ref="H153:J153"/>
    <mergeCell ref="K153:M153"/>
    <mergeCell ref="N153:P153"/>
    <mergeCell ref="H154:J154"/>
    <mergeCell ref="K154:M154"/>
    <mergeCell ref="N154:P154"/>
    <mergeCell ref="H151:I151"/>
    <mergeCell ref="K151:L151"/>
    <mergeCell ref="N151:O151"/>
    <mergeCell ref="H152:J152"/>
    <mergeCell ref="K152:M152"/>
    <mergeCell ref="N152:P152"/>
    <mergeCell ref="H157:I157"/>
    <mergeCell ref="K157:L157"/>
    <mergeCell ref="N157:O157"/>
    <mergeCell ref="H158:J158"/>
    <mergeCell ref="K158:M158"/>
    <mergeCell ref="N158:P158"/>
    <mergeCell ref="H155:I155"/>
    <mergeCell ref="K155:L155"/>
    <mergeCell ref="N155:O155"/>
    <mergeCell ref="H156:I156"/>
    <mergeCell ref="K156:L156"/>
    <mergeCell ref="N156:O156"/>
    <mergeCell ref="H161:J161"/>
    <mergeCell ref="K161:M161"/>
    <mergeCell ref="N161:P161"/>
    <mergeCell ref="H162:J162"/>
    <mergeCell ref="K162:M162"/>
    <mergeCell ref="N162:P162"/>
    <mergeCell ref="H159:J159"/>
    <mergeCell ref="K159:M159"/>
    <mergeCell ref="N159:P159"/>
    <mergeCell ref="H160:J160"/>
    <mergeCell ref="K160:M160"/>
    <mergeCell ref="N160:P160"/>
    <mergeCell ref="H165:J165"/>
    <mergeCell ref="K165:M165"/>
    <mergeCell ref="N165:P165"/>
    <mergeCell ref="H166:I166"/>
    <mergeCell ref="K166:L166"/>
    <mergeCell ref="N166:O166"/>
    <mergeCell ref="H163:J163"/>
    <mergeCell ref="K163:M163"/>
    <mergeCell ref="N163:P163"/>
    <mergeCell ref="H164:J164"/>
    <mergeCell ref="K164:M164"/>
    <mergeCell ref="N164:P164"/>
    <mergeCell ref="H169:I169"/>
    <mergeCell ref="K169:L169"/>
    <mergeCell ref="N169:O169"/>
    <mergeCell ref="H170:J170"/>
    <mergeCell ref="K170:L170"/>
    <mergeCell ref="N170:O170"/>
    <mergeCell ref="H167:I167"/>
    <mergeCell ref="K167:L167"/>
    <mergeCell ref="N167:O167"/>
    <mergeCell ref="H168:I168"/>
    <mergeCell ref="K168:L168"/>
    <mergeCell ref="N168:O168"/>
    <mergeCell ref="H173:J173"/>
    <mergeCell ref="K173:M173"/>
    <mergeCell ref="N173:P173"/>
    <mergeCell ref="H174:J174"/>
    <mergeCell ref="K174:M174"/>
    <mergeCell ref="N174:P174"/>
    <mergeCell ref="H171:J171"/>
    <mergeCell ref="K171:L171"/>
    <mergeCell ref="N171:O171"/>
    <mergeCell ref="H172:J172"/>
    <mergeCell ref="K172:M172"/>
    <mergeCell ref="N172:P172"/>
    <mergeCell ref="H177:J177"/>
    <mergeCell ref="K177:M177"/>
    <mergeCell ref="N177:P177"/>
    <mergeCell ref="H178:J178"/>
    <mergeCell ref="K178:M178"/>
    <mergeCell ref="N178:P178"/>
    <mergeCell ref="H175:I175"/>
    <mergeCell ref="K175:L175"/>
    <mergeCell ref="N175:O175"/>
    <mergeCell ref="H176:I176"/>
    <mergeCell ref="K176:L176"/>
    <mergeCell ref="N176:O176"/>
    <mergeCell ref="H181:J181"/>
    <mergeCell ref="K181:M181"/>
    <mergeCell ref="N181:P181"/>
    <mergeCell ref="H182:J182"/>
    <mergeCell ref="K182:M182"/>
    <mergeCell ref="N182:P182"/>
    <mergeCell ref="H179:J179"/>
    <mergeCell ref="K179:M179"/>
    <mergeCell ref="N179:P179"/>
    <mergeCell ref="H180:I180"/>
    <mergeCell ref="K180:L180"/>
    <mergeCell ref="N180:O180"/>
    <mergeCell ref="H185:J185"/>
    <mergeCell ref="K185:M185"/>
    <mergeCell ref="N185:P185"/>
    <mergeCell ref="H186:J186"/>
    <mergeCell ref="K186:M186"/>
    <mergeCell ref="N186:P186"/>
    <mergeCell ref="H183:J183"/>
    <mergeCell ref="K183:M183"/>
    <mergeCell ref="N183:P183"/>
    <mergeCell ref="H184:I184"/>
    <mergeCell ref="K184:L184"/>
    <mergeCell ref="N184:O184"/>
    <mergeCell ref="H189:I189"/>
    <mergeCell ref="K189:L189"/>
    <mergeCell ref="N189:O189"/>
    <mergeCell ref="H190:I190"/>
    <mergeCell ref="K190:L190"/>
    <mergeCell ref="N190:O190"/>
    <mergeCell ref="H187:J187"/>
    <mergeCell ref="K187:M187"/>
    <mergeCell ref="N187:P187"/>
    <mergeCell ref="H188:J188"/>
    <mergeCell ref="K188:M188"/>
    <mergeCell ref="N188:P188"/>
    <mergeCell ref="H193:J193"/>
    <mergeCell ref="K193:M193"/>
    <mergeCell ref="N193:P193"/>
    <mergeCell ref="C195:P195"/>
    <mergeCell ref="K196:P196"/>
    <mergeCell ref="K197:P197"/>
    <mergeCell ref="H191:J191"/>
    <mergeCell ref="K191:M191"/>
    <mergeCell ref="N191:P191"/>
    <mergeCell ref="H192:J192"/>
    <mergeCell ref="K192:M192"/>
    <mergeCell ref="N192:P192"/>
    <mergeCell ref="K205:P205"/>
    <mergeCell ref="K206:P206"/>
    <mergeCell ref="K207:P207"/>
    <mergeCell ref="K208:P208"/>
    <mergeCell ref="K209:P209"/>
    <mergeCell ref="K210:P210"/>
    <mergeCell ref="K198:P198"/>
    <mergeCell ref="K199:P199"/>
    <mergeCell ref="K200:P200"/>
    <mergeCell ref="K201:P201"/>
    <mergeCell ref="C203:P203"/>
    <mergeCell ref="K204:P204"/>
    <mergeCell ref="G215:H215"/>
    <mergeCell ref="I215:J215"/>
    <mergeCell ref="K215:M215"/>
    <mergeCell ref="N215:P215"/>
    <mergeCell ref="G216:H216"/>
    <mergeCell ref="I216:J216"/>
    <mergeCell ref="K216:M216"/>
    <mergeCell ref="N216:P216"/>
    <mergeCell ref="C212:P212"/>
    <mergeCell ref="K213:P213"/>
    <mergeCell ref="G214:H214"/>
    <mergeCell ref="I214:J214"/>
    <mergeCell ref="K214:M214"/>
    <mergeCell ref="N214:P214"/>
    <mergeCell ref="G219:H219"/>
    <mergeCell ref="I219:J219"/>
    <mergeCell ref="K219:L219"/>
    <mergeCell ref="N219:O219"/>
    <mergeCell ref="G220:H220"/>
    <mergeCell ref="I220:J220"/>
    <mergeCell ref="K220:L220"/>
    <mergeCell ref="N220:O220"/>
    <mergeCell ref="G217:H217"/>
    <mergeCell ref="I217:J217"/>
    <mergeCell ref="K217:M217"/>
    <mergeCell ref="N217:P217"/>
    <mergeCell ref="G218:H218"/>
    <mergeCell ref="I218:J218"/>
    <mergeCell ref="K218:L218"/>
    <mergeCell ref="N218:O218"/>
    <mergeCell ref="K226:P226"/>
    <mergeCell ref="K227:P227"/>
    <mergeCell ref="K228:P228"/>
    <mergeCell ref="E221:F221"/>
    <mergeCell ref="K221:P221"/>
    <mergeCell ref="K222:P222"/>
    <mergeCell ref="K223:P223"/>
    <mergeCell ref="K224:P224"/>
    <mergeCell ref="K225:P225"/>
  </mergeCells>
  <printOptions horizontalCentered="1"/>
  <pageMargins left="0.23622047244094491" right="0.23622047244094491" top="0.74803149606299213" bottom="0.74803149606299213" header="0.31496062992125984" footer="0.31496062992125984"/>
  <pageSetup paperSize="9" scale="41" fitToHeight="0" orientation="portrait" r:id="rId1"/>
  <ignoredErrors>
    <ignoredError sqref="E44:F44" formulaRange="1"/>
    <ignoredError sqref="K142:M192" formula="1"/>
    <ignoredError sqref="G44:P44" formula="1" formulaRange="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D9856-7DBD-4A7E-8310-638BC49CC340}">
  <sheetPr>
    <pageSetUpPr fitToPage="1"/>
  </sheetPr>
  <dimension ref="B1:Q124"/>
  <sheetViews>
    <sheetView showGridLines="0" tabSelected="1" view="pageBreakPreview" zoomScale="90" zoomScaleNormal="100" zoomScaleSheetLayoutView="90" workbookViewId="0">
      <selection activeCell="Q19" sqref="Q19"/>
    </sheetView>
  </sheetViews>
  <sheetFormatPr defaultColWidth="9.44140625" defaultRowHeight="14.4"/>
  <cols>
    <col min="1" max="1" width="9.44140625" style="1"/>
    <col min="2" max="2" width="3.44140625" style="1" customWidth="1"/>
    <col min="3" max="3" width="37.5546875" style="1" customWidth="1"/>
    <col min="4" max="13" width="9.44140625" style="1"/>
    <col min="14" max="14" width="10.44140625" style="1" customWidth="1"/>
    <col min="15" max="15" width="4" style="1" customWidth="1"/>
    <col min="16" max="16" width="9.44140625" style="1"/>
    <col min="17" max="17" width="11.5546875" style="1" bestFit="1" customWidth="1"/>
    <col min="18" max="16384" width="9.44140625" style="1"/>
  </cols>
  <sheetData>
    <row r="1" spans="2:17" ht="15" thickBot="1"/>
    <row r="2" spans="2:17" ht="15" thickBot="1">
      <c r="B2" s="2"/>
      <c r="C2" s="3"/>
      <c r="D2" s="3"/>
      <c r="E2" s="3"/>
      <c r="F2" s="3"/>
      <c r="G2" s="3"/>
      <c r="H2" s="3"/>
      <c r="I2" s="3"/>
      <c r="J2" s="3"/>
      <c r="K2" s="3"/>
      <c r="L2" s="3"/>
      <c r="M2" s="3"/>
      <c r="N2" s="3"/>
      <c r="O2" s="4"/>
    </row>
    <row r="3" spans="2:17" ht="20.25" customHeight="1">
      <c r="B3" s="5"/>
      <c r="C3" s="440" t="s">
        <v>0</v>
      </c>
      <c r="D3" s="441"/>
      <c r="E3" s="441"/>
      <c r="F3" s="441"/>
      <c r="G3" s="441"/>
      <c r="H3" s="441"/>
      <c r="I3" s="441"/>
      <c r="J3" s="441"/>
      <c r="K3" s="441"/>
      <c r="L3" s="441"/>
      <c r="M3" s="441"/>
      <c r="N3" s="442"/>
      <c r="O3" s="6"/>
      <c r="Q3" s="236"/>
    </row>
    <row r="4" spans="2:17" ht="20.25" customHeight="1" thickBot="1">
      <c r="B4" s="5"/>
      <c r="C4" s="443"/>
      <c r="D4" s="444"/>
      <c r="E4" s="444"/>
      <c r="F4" s="444"/>
      <c r="G4" s="444"/>
      <c r="H4" s="444"/>
      <c r="I4" s="444"/>
      <c r="J4" s="444"/>
      <c r="K4" s="444"/>
      <c r="L4" s="444"/>
      <c r="M4" s="444"/>
      <c r="N4" s="445"/>
      <c r="O4" s="6"/>
    </row>
    <row r="5" spans="2:17" ht="15" thickBot="1">
      <c r="B5" s="5"/>
      <c r="C5" s="7"/>
      <c r="D5" s="7"/>
      <c r="E5" s="7"/>
      <c r="F5" s="7"/>
      <c r="G5" s="7"/>
      <c r="H5" s="7"/>
      <c r="I5" s="7"/>
      <c r="J5" s="7"/>
      <c r="K5" s="7"/>
      <c r="L5" s="7"/>
      <c r="M5" s="7"/>
      <c r="N5" s="7"/>
      <c r="O5" s="6"/>
    </row>
    <row r="6" spans="2:17" ht="15" thickBot="1">
      <c r="B6" s="5"/>
      <c r="C6" s="446" t="s">
        <v>251</v>
      </c>
      <c r="D6" s="447"/>
      <c r="E6" s="447"/>
      <c r="F6" s="447"/>
      <c r="G6" s="447"/>
      <c r="H6" s="447"/>
      <c r="I6" s="447"/>
      <c r="J6" s="447"/>
      <c r="K6" s="447"/>
      <c r="L6" s="447"/>
      <c r="M6" s="447"/>
      <c r="N6" s="448"/>
      <c r="O6" s="6"/>
    </row>
    <row r="7" spans="2:17" ht="15" thickBot="1">
      <c r="B7" s="5"/>
      <c r="C7" s="7"/>
      <c r="D7" s="7"/>
      <c r="E7" s="7"/>
      <c r="F7" s="7"/>
      <c r="G7" s="7"/>
      <c r="H7" s="7"/>
      <c r="I7" s="7"/>
      <c r="J7" s="7"/>
      <c r="K7" s="7"/>
      <c r="L7" s="7"/>
      <c r="M7" s="7"/>
      <c r="N7" s="7"/>
      <c r="O7" s="6"/>
    </row>
    <row r="8" spans="2:17">
      <c r="B8" s="5"/>
      <c r="C8" s="8" t="s">
        <v>252</v>
      </c>
      <c r="D8" s="9"/>
      <c r="E8" s="9"/>
      <c r="F8" s="9"/>
      <c r="G8" s="9"/>
      <c r="H8" s="9"/>
      <c r="I8" s="10"/>
      <c r="J8" s="449">
        <v>45698</v>
      </c>
      <c r="K8" s="449"/>
      <c r="L8" s="449"/>
      <c r="M8" s="449"/>
      <c r="N8" s="450"/>
      <c r="O8" s="6"/>
    </row>
    <row r="9" spans="2:17">
      <c r="B9" s="5"/>
      <c r="C9" s="11" t="s">
        <v>253</v>
      </c>
      <c r="D9" s="12"/>
      <c r="E9" s="12"/>
      <c r="F9" s="12"/>
      <c r="G9" s="12"/>
      <c r="H9" s="12"/>
      <c r="I9" s="13"/>
      <c r="J9" s="428">
        <v>45688</v>
      </c>
      <c r="K9" s="428"/>
      <c r="L9" s="428"/>
      <c r="M9" s="428"/>
      <c r="N9" s="429"/>
      <c r="O9" s="6"/>
    </row>
    <row r="10" spans="2:17">
      <c r="B10" s="5"/>
      <c r="C10" s="430" t="s">
        <v>4</v>
      </c>
      <c r="D10" s="431"/>
      <c r="E10" s="451"/>
      <c r="F10" s="15" t="s">
        <v>254</v>
      </c>
      <c r="G10" s="12"/>
      <c r="H10" s="12"/>
      <c r="I10" s="13"/>
      <c r="J10" s="428">
        <v>45548</v>
      </c>
      <c r="K10" s="428"/>
      <c r="L10" s="428"/>
      <c r="M10" s="428"/>
      <c r="N10" s="429"/>
      <c r="O10" s="6"/>
    </row>
    <row r="11" spans="2:17">
      <c r="B11" s="5"/>
      <c r="C11" s="433"/>
      <c r="D11" s="434"/>
      <c r="E11" s="432"/>
      <c r="F11" s="18" t="s">
        <v>255</v>
      </c>
      <c r="G11" s="12"/>
      <c r="H11" s="12"/>
      <c r="I11" s="13"/>
      <c r="J11" s="428">
        <f>J9</f>
        <v>45688</v>
      </c>
      <c r="K11" s="428"/>
      <c r="L11" s="428"/>
      <c r="M11" s="428"/>
      <c r="N11" s="429"/>
      <c r="O11" s="6"/>
    </row>
    <row r="12" spans="2:17">
      <c r="B12" s="5"/>
      <c r="C12" s="155" t="s">
        <v>256</v>
      </c>
      <c r="D12" s="19"/>
      <c r="E12" s="14"/>
      <c r="F12" s="21"/>
      <c r="G12" s="12"/>
      <c r="H12" s="12"/>
      <c r="I12" s="13"/>
      <c r="J12" s="555">
        <f>J11-J10</f>
        <v>140</v>
      </c>
      <c r="K12" s="555"/>
      <c r="L12" s="555"/>
      <c r="M12" s="555"/>
      <c r="N12" s="556"/>
      <c r="O12" s="6"/>
    </row>
    <row r="13" spans="2:17">
      <c r="B13" s="5"/>
      <c r="C13" s="430" t="s">
        <v>257</v>
      </c>
      <c r="D13" s="431"/>
      <c r="E13" s="451"/>
      <c r="F13" s="15" t="s">
        <v>258</v>
      </c>
      <c r="G13" s="21"/>
      <c r="H13" s="21"/>
      <c r="I13" s="23"/>
      <c r="J13" s="428" t="s">
        <v>53</v>
      </c>
      <c r="K13" s="428"/>
      <c r="L13" s="428"/>
      <c r="M13" s="428"/>
      <c r="N13" s="429"/>
      <c r="O13" s="6"/>
    </row>
    <row r="14" spans="2:17" ht="14.4" customHeight="1">
      <c r="B14" s="5"/>
      <c r="C14" s="433"/>
      <c r="D14" s="434"/>
      <c r="E14" s="435"/>
      <c r="F14" s="15" t="s">
        <v>259</v>
      </c>
      <c r="G14" s="21"/>
      <c r="H14" s="21"/>
      <c r="I14" s="23"/>
      <c r="J14" s="428" t="s">
        <v>53</v>
      </c>
      <c r="K14" s="428"/>
      <c r="L14" s="428"/>
      <c r="M14" s="428"/>
      <c r="N14" s="429"/>
      <c r="O14" s="6"/>
    </row>
    <row r="15" spans="2:17">
      <c r="B15" s="5"/>
      <c r="C15" s="16" t="s">
        <v>260</v>
      </c>
      <c r="D15" s="17"/>
      <c r="E15" s="17"/>
      <c r="F15" s="21"/>
      <c r="G15" s="21"/>
      <c r="H15" s="21"/>
      <c r="I15" s="23"/>
      <c r="J15" s="428">
        <v>47345</v>
      </c>
      <c r="K15" s="428"/>
      <c r="L15" s="428"/>
      <c r="M15" s="428"/>
      <c r="N15" s="429"/>
      <c r="O15" s="6"/>
    </row>
    <row r="16" spans="2:17">
      <c r="B16" s="5"/>
      <c r="C16" s="16" t="s">
        <v>261</v>
      </c>
      <c r="D16" s="17"/>
      <c r="E16" s="17"/>
      <c r="F16" s="21"/>
      <c r="G16" s="21"/>
      <c r="H16" s="21"/>
      <c r="I16" s="23"/>
      <c r="J16" s="557">
        <v>8.233E-2</v>
      </c>
      <c r="K16" s="428"/>
      <c r="L16" s="428"/>
      <c r="M16" s="428"/>
      <c r="N16" s="429"/>
      <c r="O16" s="6"/>
    </row>
    <row r="17" spans="2:15">
      <c r="B17" s="5"/>
      <c r="C17" s="430" t="s">
        <v>262</v>
      </c>
      <c r="D17" s="431"/>
      <c r="E17" s="451"/>
      <c r="F17" s="21" t="s">
        <v>263</v>
      </c>
      <c r="G17" s="21"/>
      <c r="H17" s="21"/>
      <c r="I17" s="23"/>
      <c r="J17" s="428">
        <v>45705</v>
      </c>
      <c r="K17" s="428"/>
      <c r="L17" s="428"/>
      <c r="M17" s="428"/>
      <c r="N17" s="429"/>
      <c r="O17" s="6"/>
    </row>
    <row r="18" spans="2:15">
      <c r="B18" s="5"/>
      <c r="C18" s="433"/>
      <c r="D18" s="434"/>
      <c r="E18" s="435"/>
      <c r="F18" s="21" t="s">
        <v>264</v>
      </c>
      <c r="G18" s="21"/>
      <c r="H18" s="21"/>
      <c r="I18" s="23"/>
      <c r="J18" s="428">
        <v>45792</v>
      </c>
      <c r="K18" s="428"/>
      <c r="L18" s="428"/>
      <c r="M18" s="428"/>
      <c r="N18" s="429"/>
      <c r="O18" s="6"/>
    </row>
    <row r="19" spans="2:15">
      <c r="B19" s="5"/>
      <c r="C19" s="22" t="s">
        <v>265</v>
      </c>
      <c r="D19" s="21"/>
      <c r="E19" s="21"/>
      <c r="F19" s="21"/>
      <c r="G19" s="21"/>
      <c r="H19" s="21"/>
      <c r="I19" s="23"/>
      <c r="J19" s="553" t="s">
        <v>266</v>
      </c>
      <c r="K19" s="553"/>
      <c r="L19" s="553"/>
      <c r="M19" s="553"/>
      <c r="N19" s="554"/>
      <c r="O19" s="6"/>
    </row>
    <row r="20" spans="2:15" ht="15" thickBot="1">
      <c r="B20" s="5"/>
      <c r="C20" s="48" t="s">
        <v>267</v>
      </c>
      <c r="D20" s="156"/>
      <c r="E20" s="156"/>
      <c r="F20" s="156"/>
      <c r="G20" s="156"/>
      <c r="H20" s="156"/>
      <c r="I20" s="156"/>
      <c r="J20" s="422" t="s">
        <v>268</v>
      </c>
      <c r="K20" s="422"/>
      <c r="L20" s="422"/>
      <c r="M20" s="422"/>
      <c r="N20" s="423"/>
      <c r="O20" s="6"/>
    </row>
    <row r="21" spans="2:15" ht="15" thickBot="1">
      <c r="B21" s="5"/>
      <c r="C21" s="7"/>
      <c r="D21" s="7"/>
      <c r="E21" s="7"/>
      <c r="F21" s="7"/>
      <c r="G21" s="7"/>
      <c r="H21" s="7"/>
      <c r="I21" s="7"/>
      <c r="J21" s="7"/>
      <c r="K21" s="7"/>
      <c r="L21" s="7"/>
      <c r="M21" s="7"/>
      <c r="N21" s="7"/>
      <c r="O21" s="6"/>
    </row>
    <row r="22" spans="2:15">
      <c r="B22" s="5"/>
      <c r="C22" s="303" t="s">
        <v>269</v>
      </c>
      <c r="D22" s="304"/>
      <c r="E22" s="304"/>
      <c r="F22" s="304"/>
      <c r="G22" s="304"/>
      <c r="H22" s="304"/>
      <c r="I22" s="304"/>
      <c r="J22" s="304"/>
      <c r="K22" s="304"/>
      <c r="L22" s="304"/>
      <c r="M22" s="304"/>
      <c r="N22" s="305"/>
      <c r="O22" s="6"/>
    </row>
    <row r="23" spans="2:15">
      <c r="B23" s="5"/>
      <c r="C23" s="380" t="s">
        <v>270</v>
      </c>
      <c r="D23" s="381"/>
      <c r="E23" s="381"/>
      <c r="F23" s="381"/>
      <c r="G23" s="381"/>
      <c r="H23" s="381"/>
      <c r="I23" s="381"/>
      <c r="J23" s="381"/>
      <c r="K23" s="381"/>
      <c r="L23" s="381"/>
      <c r="M23" s="381"/>
      <c r="N23" s="382"/>
      <c r="O23" s="6"/>
    </row>
    <row r="24" spans="2:15">
      <c r="B24" s="5"/>
      <c r="C24" s="88" t="s">
        <v>271</v>
      </c>
      <c r="D24" s="157"/>
      <c r="E24" s="157"/>
      <c r="F24" s="157"/>
      <c r="G24" s="157"/>
      <c r="H24" s="157"/>
      <c r="I24" s="158"/>
      <c r="J24" s="390">
        <v>0</v>
      </c>
      <c r="K24" s="390"/>
      <c r="L24" s="390"/>
      <c r="M24" s="390"/>
      <c r="N24" s="391"/>
      <c r="O24" s="6"/>
    </row>
    <row r="25" spans="2:15">
      <c r="B25" s="5"/>
      <c r="C25" s="380" t="s">
        <v>272</v>
      </c>
      <c r="D25" s="381"/>
      <c r="E25" s="381"/>
      <c r="F25" s="381"/>
      <c r="G25" s="381"/>
      <c r="H25" s="381"/>
      <c r="I25" s="381"/>
      <c r="J25" s="381"/>
      <c r="K25" s="381"/>
      <c r="L25" s="381"/>
      <c r="M25" s="381"/>
      <c r="N25" s="382"/>
      <c r="O25" s="6"/>
    </row>
    <row r="26" spans="2:15">
      <c r="B26" s="5"/>
      <c r="C26" s="159" t="s">
        <v>273</v>
      </c>
      <c r="D26" s="160"/>
      <c r="E26" s="160"/>
      <c r="F26" s="160"/>
      <c r="G26" s="160"/>
      <c r="H26" s="160"/>
      <c r="I26" s="160"/>
      <c r="J26" s="539">
        <f>SUM(J27:M28)</f>
        <v>1265606572.9709997</v>
      </c>
      <c r="K26" s="540"/>
      <c r="L26" s="540"/>
      <c r="M26" s="540"/>
      <c r="N26" s="541"/>
      <c r="O26" s="6"/>
    </row>
    <row r="27" spans="2:15">
      <c r="B27" s="5"/>
      <c r="C27" s="161" t="s">
        <v>274</v>
      </c>
      <c r="D27" s="160"/>
      <c r="E27" s="160"/>
      <c r="F27" s="160"/>
      <c r="G27" s="160"/>
      <c r="H27" s="160"/>
      <c r="I27" s="160"/>
      <c r="J27" s="268">
        <v>1216995854.6109998</v>
      </c>
      <c r="K27" s="269"/>
      <c r="L27" s="269"/>
      <c r="M27" s="269"/>
      <c r="N27" s="162"/>
      <c r="O27" s="6"/>
    </row>
    <row r="28" spans="2:15">
      <c r="B28" s="5"/>
      <c r="C28" s="161" t="s">
        <v>275</v>
      </c>
      <c r="D28" s="160"/>
      <c r="E28" s="160"/>
      <c r="F28" s="160"/>
      <c r="G28" s="160"/>
      <c r="H28" s="160"/>
      <c r="I28" s="160"/>
      <c r="J28" s="551">
        <v>48610718.359999999</v>
      </c>
      <c r="K28" s="552"/>
      <c r="L28" s="552"/>
      <c r="M28" s="552"/>
      <c r="N28" s="162"/>
      <c r="O28" s="6"/>
    </row>
    <row r="29" spans="2:15">
      <c r="B29" s="5"/>
      <c r="C29" s="159" t="s">
        <v>276</v>
      </c>
      <c r="D29" s="160"/>
      <c r="E29" s="160"/>
      <c r="F29" s="160"/>
      <c r="G29" s="160"/>
      <c r="H29" s="160"/>
      <c r="I29" s="163"/>
      <c r="J29" s="532">
        <f>SUM(J30:M31)</f>
        <v>11859443.931</v>
      </c>
      <c r="K29" s="549"/>
      <c r="L29" s="549"/>
      <c r="M29" s="549"/>
      <c r="N29" s="550"/>
      <c r="O29" s="6"/>
    </row>
    <row r="30" spans="2:15">
      <c r="B30" s="5"/>
      <c r="C30" s="161" t="s">
        <v>277</v>
      </c>
      <c r="D30" s="160"/>
      <c r="E30" s="160"/>
      <c r="F30" s="160"/>
      <c r="G30" s="160"/>
      <c r="H30" s="160"/>
      <c r="I30" s="163"/>
      <c r="J30" s="268">
        <v>11419883.51</v>
      </c>
      <c r="K30" s="269"/>
      <c r="L30" s="269"/>
      <c r="M30" s="269"/>
      <c r="N30" s="162"/>
      <c r="O30" s="6"/>
    </row>
    <row r="31" spans="2:15">
      <c r="B31" s="5"/>
      <c r="C31" s="161" t="s">
        <v>278</v>
      </c>
      <c r="D31" s="164"/>
      <c r="E31" s="164"/>
      <c r="F31" s="164"/>
      <c r="G31" s="164"/>
      <c r="H31" s="164"/>
      <c r="I31" s="163"/>
      <c r="J31" s="268">
        <v>439560.42099999997</v>
      </c>
      <c r="K31" s="269"/>
      <c r="L31" s="269"/>
      <c r="M31" s="269"/>
      <c r="N31" s="162"/>
      <c r="O31" s="6"/>
    </row>
    <row r="32" spans="2:15">
      <c r="B32" s="5"/>
      <c r="C32" s="546" t="s">
        <v>279</v>
      </c>
      <c r="D32" s="547"/>
      <c r="E32" s="547"/>
      <c r="F32" s="547"/>
      <c r="G32" s="547"/>
      <c r="H32" s="547"/>
      <c r="I32" s="547"/>
      <c r="J32" s="547"/>
      <c r="K32" s="547"/>
      <c r="L32" s="547"/>
      <c r="M32" s="547"/>
      <c r="N32" s="548"/>
      <c r="O32" s="6"/>
    </row>
    <row r="33" spans="2:15">
      <c r="B33" s="5"/>
      <c r="C33" s="165" t="s">
        <v>280</v>
      </c>
      <c r="D33" s="166"/>
      <c r="E33" s="166"/>
      <c r="F33" s="166"/>
      <c r="G33" s="166"/>
      <c r="H33" s="166"/>
      <c r="I33" s="167"/>
      <c r="J33" s="540">
        <f>SUM(J34:M36)</f>
        <v>34092335.059999987</v>
      </c>
      <c r="K33" s="540"/>
      <c r="L33" s="540"/>
      <c r="M33" s="540"/>
      <c r="N33" s="541"/>
      <c r="O33" s="6"/>
    </row>
    <row r="34" spans="2:15">
      <c r="B34" s="5"/>
      <c r="C34" s="168" t="s">
        <v>281</v>
      </c>
      <c r="D34" s="160"/>
      <c r="E34" s="160"/>
      <c r="F34" s="160"/>
      <c r="G34" s="160"/>
      <c r="H34" s="160"/>
      <c r="I34" s="163"/>
      <c r="J34" s="535">
        <v>8775315.7699999996</v>
      </c>
      <c r="K34" s="535"/>
      <c r="L34" s="535"/>
      <c r="M34" s="535"/>
      <c r="N34" s="169"/>
      <c r="O34" s="6"/>
    </row>
    <row r="35" spans="2:15">
      <c r="B35" s="5"/>
      <c r="C35" s="168" t="s">
        <v>282</v>
      </c>
      <c r="D35" s="160"/>
      <c r="E35" s="160"/>
      <c r="F35" s="160"/>
      <c r="G35" s="160"/>
      <c r="H35" s="160"/>
      <c r="I35" s="163"/>
      <c r="J35" s="535">
        <v>25317019.289999992</v>
      </c>
      <c r="K35" s="535"/>
      <c r="L35" s="535"/>
      <c r="M35" s="535"/>
      <c r="N35" s="169"/>
      <c r="O35" s="6"/>
    </row>
    <row r="36" spans="2:15">
      <c r="B36" s="5"/>
      <c r="C36" s="170" t="s">
        <v>283</v>
      </c>
      <c r="D36" s="171"/>
      <c r="E36" s="171"/>
      <c r="F36" s="171"/>
      <c r="G36" s="171"/>
      <c r="H36" s="171"/>
      <c r="I36" s="172"/>
      <c r="J36" s="533">
        <v>0</v>
      </c>
      <c r="K36" s="533"/>
      <c r="L36" s="533"/>
      <c r="M36" s="533"/>
      <c r="N36" s="169"/>
      <c r="O36" s="6"/>
    </row>
    <row r="37" spans="2:15">
      <c r="B37" s="5"/>
      <c r="C37" s="546" t="s">
        <v>284</v>
      </c>
      <c r="D37" s="547"/>
      <c r="E37" s="547"/>
      <c r="F37" s="547"/>
      <c r="G37" s="547"/>
      <c r="H37" s="547"/>
      <c r="I37" s="547"/>
      <c r="J37" s="547"/>
      <c r="K37" s="547"/>
      <c r="L37" s="547"/>
      <c r="M37" s="547"/>
      <c r="N37" s="548"/>
      <c r="O37" s="6"/>
    </row>
    <row r="38" spans="2:15">
      <c r="B38" s="5"/>
      <c r="C38" s="165" t="s">
        <v>285</v>
      </c>
      <c r="D38" s="166"/>
      <c r="E38" s="166"/>
      <c r="F38" s="166"/>
      <c r="G38" s="166"/>
      <c r="H38" s="166"/>
      <c r="I38" s="167"/>
      <c r="J38" s="540">
        <f>SUM(J39:M41)</f>
        <v>35146015.059999995</v>
      </c>
      <c r="K38" s="540"/>
      <c r="L38" s="540"/>
      <c r="M38" s="540"/>
      <c r="N38" s="541"/>
      <c r="O38" s="6"/>
    </row>
    <row r="39" spans="2:15">
      <c r="B39" s="5"/>
      <c r="C39" s="168" t="s">
        <v>286</v>
      </c>
      <c r="D39" s="160"/>
      <c r="E39" s="160"/>
      <c r="F39" s="160"/>
      <c r="G39" s="160"/>
      <c r="H39" s="160"/>
      <c r="I39" s="163"/>
      <c r="J39" s="533">
        <v>6866807.6200000001</v>
      </c>
      <c r="K39" s="533"/>
      <c r="L39" s="533"/>
      <c r="M39" s="533"/>
      <c r="N39" s="173"/>
      <c r="O39" s="6"/>
    </row>
    <row r="40" spans="2:15">
      <c r="B40" s="5"/>
      <c r="C40" s="168" t="s">
        <v>287</v>
      </c>
      <c r="D40" s="160"/>
      <c r="E40" s="160"/>
      <c r="F40" s="160"/>
      <c r="G40" s="160"/>
      <c r="H40" s="160"/>
      <c r="I40" s="163"/>
      <c r="J40" s="535">
        <v>28279207.439999994</v>
      </c>
      <c r="K40" s="535"/>
      <c r="L40" s="535"/>
      <c r="M40" s="535"/>
      <c r="N40" s="173"/>
      <c r="O40" s="6"/>
    </row>
    <row r="41" spans="2:15">
      <c r="B41" s="5"/>
      <c r="C41" s="170" t="s">
        <v>288</v>
      </c>
      <c r="D41" s="171"/>
      <c r="E41" s="171"/>
      <c r="F41" s="171"/>
      <c r="G41" s="171"/>
      <c r="H41" s="171"/>
      <c r="I41" s="172"/>
      <c r="J41" s="533">
        <v>0</v>
      </c>
      <c r="K41" s="533"/>
      <c r="L41" s="533"/>
      <c r="M41" s="533"/>
      <c r="N41" s="173"/>
      <c r="O41" s="6"/>
    </row>
    <row r="42" spans="2:15">
      <c r="B42" s="5"/>
      <c r="C42" s="159" t="s">
        <v>289</v>
      </c>
      <c r="D42" s="160"/>
      <c r="E42" s="160"/>
      <c r="F42" s="160"/>
      <c r="G42" s="160"/>
      <c r="H42" s="160"/>
      <c r="I42" s="163"/>
      <c r="J42" s="238">
        <v>6291884.9800000004</v>
      </c>
      <c r="K42" s="239"/>
      <c r="L42" s="239"/>
      <c r="M42" s="239"/>
      <c r="N42" s="240"/>
      <c r="O42" s="6"/>
    </row>
    <row r="43" spans="2:15">
      <c r="B43" s="5"/>
      <c r="C43" s="174" t="s">
        <v>290</v>
      </c>
      <c r="D43" s="175"/>
      <c r="E43" s="175"/>
      <c r="F43" s="175"/>
      <c r="G43" s="175"/>
      <c r="H43" s="175"/>
      <c r="I43" s="176"/>
      <c r="J43" s="238">
        <v>0</v>
      </c>
      <c r="K43" s="239"/>
      <c r="L43" s="239"/>
      <c r="M43" s="239"/>
      <c r="N43" s="240"/>
      <c r="O43" s="6"/>
    </row>
    <row r="44" spans="2:15">
      <c r="B44" s="5"/>
      <c r="C44" s="159" t="s">
        <v>291</v>
      </c>
      <c r="D44" s="160"/>
      <c r="E44" s="160"/>
      <c r="F44" s="160"/>
      <c r="G44" s="160"/>
      <c r="H44" s="160"/>
      <c r="I44" s="163"/>
      <c r="J44" s="238">
        <v>0</v>
      </c>
      <c r="K44" s="239"/>
      <c r="L44" s="239"/>
      <c r="M44" s="239"/>
      <c r="N44" s="240"/>
      <c r="O44" s="6"/>
    </row>
    <row r="45" spans="2:15">
      <c r="B45" s="5"/>
      <c r="C45" s="165" t="s">
        <v>292</v>
      </c>
      <c r="D45" s="166"/>
      <c r="E45" s="166"/>
      <c r="F45" s="166"/>
      <c r="G45" s="166"/>
      <c r="H45" s="166"/>
      <c r="I45" s="167"/>
      <c r="J45" s="539">
        <f>SUM(J46:M47)</f>
        <v>49910001.999999993</v>
      </c>
      <c r="K45" s="540"/>
      <c r="L45" s="540"/>
      <c r="M45" s="540"/>
      <c r="N45" s="541"/>
      <c r="O45" s="6"/>
    </row>
    <row r="46" spans="2:15">
      <c r="B46" s="5"/>
      <c r="C46" s="161" t="s">
        <v>106</v>
      </c>
      <c r="D46" s="160"/>
      <c r="E46" s="160"/>
      <c r="F46" s="160"/>
      <c r="G46" s="160"/>
      <c r="H46" s="160"/>
      <c r="I46" s="163"/>
      <c r="J46" s="268">
        <v>0</v>
      </c>
      <c r="K46" s="269"/>
      <c r="L46" s="269"/>
      <c r="M46" s="269"/>
      <c r="N46" s="162"/>
      <c r="O46" s="6"/>
    </row>
    <row r="47" spans="2:15">
      <c r="B47" s="5"/>
      <c r="C47" s="161" t="s">
        <v>107</v>
      </c>
      <c r="D47" s="171"/>
      <c r="E47" s="171"/>
      <c r="F47" s="171"/>
      <c r="G47" s="171"/>
      <c r="H47" s="171"/>
      <c r="I47" s="172"/>
      <c r="J47" s="542">
        <v>49910001.999999993</v>
      </c>
      <c r="K47" s="543"/>
      <c r="L47" s="543"/>
      <c r="M47" s="543"/>
      <c r="N47" s="177"/>
      <c r="O47" s="6"/>
    </row>
    <row r="48" spans="2:15">
      <c r="B48" s="5"/>
      <c r="C48" s="380" t="s">
        <v>293</v>
      </c>
      <c r="D48" s="381"/>
      <c r="E48" s="381"/>
      <c r="F48" s="381"/>
      <c r="G48" s="381"/>
      <c r="H48" s="381"/>
      <c r="I48" s="381"/>
      <c r="J48" s="381"/>
      <c r="K48" s="381"/>
      <c r="L48" s="381"/>
      <c r="M48" s="381"/>
      <c r="N48" s="382"/>
      <c r="O48" s="6"/>
    </row>
    <row r="49" spans="2:17" ht="15" thickBot="1">
      <c r="B49" s="5"/>
      <c r="C49" s="138" t="s">
        <v>294</v>
      </c>
      <c r="D49" s="178"/>
      <c r="E49" s="178"/>
      <c r="F49" s="178"/>
      <c r="G49" s="178"/>
      <c r="H49" s="178"/>
      <c r="I49" s="179"/>
      <c r="J49" s="544">
        <v>1220954254.7835009</v>
      </c>
      <c r="K49" s="544"/>
      <c r="L49" s="544"/>
      <c r="M49" s="544"/>
      <c r="N49" s="545"/>
      <c r="O49" s="6"/>
      <c r="Q49" s="82"/>
    </row>
    <row r="50" spans="2:17" ht="15" thickBot="1">
      <c r="B50" s="5"/>
      <c r="C50" s="180"/>
      <c r="D50" s="180"/>
      <c r="E50" s="180"/>
      <c r="F50" s="180"/>
      <c r="G50" s="180"/>
      <c r="H50" s="180"/>
      <c r="I50" s="180"/>
      <c r="J50" s="180"/>
      <c r="K50" s="180"/>
      <c r="L50" s="180"/>
      <c r="M50" s="180"/>
      <c r="N50" s="180"/>
      <c r="O50" s="6"/>
    </row>
    <row r="51" spans="2:17">
      <c r="B51" s="5"/>
      <c r="C51" s="303" t="s">
        <v>295</v>
      </c>
      <c r="D51" s="304"/>
      <c r="E51" s="304"/>
      <c r="F51" s="304"/>
      <c r="G51" s="304"/>
      <c r="H51" s="304"/>
      <c r="I51" s="304"/>
      <c r="J51" s="304"/>
      <c r="K51" s="304"/>
      <c r="L51" s="304"/>
      <c r="M51" s="304"/>
      <c r="N51" s="305"/>
      <c r="O51" s="6"/>
      <c r="Q51" s="81"/>
    </row>
    <row r="52" spans="2:17">
      <c r="B52" s="5"/>
      <c r="C52" s="181"/>
      <c r="D52" s="130"/>
      <c r="E52" s="130"/>
      <c r="F52" s="130"/>
      <c r="G52" s="130"/>
      <c r="H52" s="130"/>
      <c r="I52" s="284" t="s">
        <v>296</v>
      </c>
      <c r="J52" s="244"/>
      <c r="K52" s="285"/>
      <c r="L52" s="284" t="s">
        <v>297</v>
      </c>
      <c r="M52" s="244"/>
      <c r="N52" s="427"/>
      <c r="O52" s="6"/>
    </row>
    <row r="53" spans="2:17">
      <c r="B53" s="5"/>
      <c r="C53" s="100" t="s">
        <v>298</v>
      </c>
      <c r="D53" s="144"/>
      <c r="E53" s="144"/>
      <c r="F53" s="144"/>
      <c r="G53" s="144"/>
      <c r="H53" s="144"/>
      <c r="I53" s="389">
        <v>0</v>
      </c>
      <c r="J53" s="390"/>
      <c r="K53" s="538"/>
      <c r="L53" s="540">
        <f>L63-L54-L58</f>
        <v>1158957120.960501</v>
      </c>
      <c r="M53" s="540"/>
      <c r="N53" s="541"/>
      <c r="O53" s="6"/>
      <c r="Q53" s="82"/>
    </row>
    <row r="54" spans="2:17">
      <c r="B54" s="5"/>
      <c r="C54" s="88" t="s">
        <v>299</v>
      </c>
      <c r="D54" s="182"/>
      <c r="E54" s="182"/>
      <c r="F54" s="182"/>
      <c r="G54" s="182"/>
      <c r="H54" s="182"/>
      <c r="I54" s="389">
        <f>SUM(I55:J57)</f>
        <v>0</v>
      </c>
      <c r="J54" s="390"/>
      <c r="K54" s="538"/>
      <c r="L54" s="539">
        <f>SUM(L55:M57)</f>
        <v>61997133.822999999</v>
      </c>
      <c r="M54" s="540"/>
      <c r="N54" s="540"/>
      <c r="O54" s="183"/>
    </row>
    <row r="55" spans="2:17">
      <c r="B55" s="5"/>
      <c r="C55" s="45" t="s">
        <v>300</v>
      </c>
      <c r="D55" s="184"/>
      <c r="E55" s="184"/>
      <c r="F55" s="184"/>
      <c r="G55" s="184"/>
      <c r="H55" s="184"/>
      <c r="I55" s="530">
        <v>0</v>
      </c>
      <c r="J55" s="531"/>
      <c r="K55" s="185"/>
      <c r="L55" s="534">
        <v>57415459.640000001</v>
      </c>
      <c r="M55" s="535"/>
      <c r="N55" s="173"/>
      <c r="O55" s="6"/>
      <c r="Q55" s="81"/>
    </row>
    <row r="56" spans="2:17">
      <c r="B56" s="5"/>
      <c r="C56" s="186" t="s">
        <v>301</v>
      </c>
      <c r="D56" s="184"/>
      <c r="E56" s="184"/>
      <c r="F56" s="184"/>
      <c r="G56" s="184"/>
      <c r="H56" s="184"/>
      <c r="I56" s="530">
        <v>0</v>
      </c>
      <c r="J56" s="531"/>
      <c r="K56" s="185"/>
      <c r="L56" s="534">
        <v>4581674.1830000002</v>
      </c>
      <c r="M56" s="535"/>
      <c r="N56" s="173"/>
      <c r="O56" s="6"/>
    </row>
    <row r="57" spans="2:17">
      <c r="B57" s="5"/>
      <c r="C57" s="187" t="s">
        <v>302</v>
      </c>
      <c r="D57" s="188"/>
      <c r="E57" s="188"/>
      <c r="F57" s="188"/>
      <c r="G57" s="188"/>
      <c r="H57" s="188"/>
      <c r="I57" s="520">
        <v>0</v>
      </c>
      <c r="J57" s="521"/>
      <c r="K57" s="189"/>
      <c r="L57" s="536">
        <v>0</v>
      </c>
      <c r="M57" s="537"/>
      <c r="N57" s="190"/>
      <c r="O57" s="6"/>
    </row>
    <row r="58" spans="2:17">
      <c r="B58" s="5"/>
      <c r="C58" s="191" t="s">
        <v>303</v>
      </c>
      <c r="D58" s="182"/>
      <c r="E58" s="182"/>
      <c r="F58" s="182"/>
      <c r="G58" s="182"/>
      <c r="H58" s="182"/>
      <c r="I58" s="389">
        <f>SUM(I59:J62)</f>
        <v>0</v>
      </c>
      <c r="J58" s="390"/>
      <c r="K58" s="538"/>
      <c r="L58" s="539">
        <f>SUM(L59:M62)</f>
        <v>0</v>
      </c>
      <c r="M58" s="540"/>
      <c r="N58" s="541"/>
      <c r="O58" s="6"/>
    </row>
    <row r="59" spans="2:17">
      <c r="B59" s="5"/>
      <c r="C59" s="186" t="s">
        <v>304</v>
      </c>
      <c r="D59" s="184"/>
      <c r="E59" s="184"/>
      <c r="F59" s="184"/>
      <c r="G59" s="184"/>
      <c r="H59" s="184"/>
      <c r="I59" s="530">
        <v>0</v>
      </c>
      <c r="J59" s="531"/>
      <c r="K59" s="185"/>
      <c r="L59" s="532">
        <v>0</v>
      </c>
      <c r="M59" s="533"/>
      <c r="N59" s="173"/>
      <c r="O59" s="6"/>
    </row>
    <row r="60" spans="2:17">
      <c r="B60" s="5"/>
      <c r="C60" s="186" t="s">
        <v>305</v>
      </c>
      <c r="D60" s="184"/>
      <c r="E60" s="184"/>
      <c r="F60" s="184"/>
      <c r="G60" s="184"/>
      <c r="H60" s="184"/>
      <c r="I60" s="530">
        <v>0</v>
      </c>
      <c r="J60" s="531"/>
      <c r="K60" s="185"/>
      <c r="L60" s="532">
        <v>0</v>
      </c>
      <c r="M60" s="533"/>
      <c r="N60" s="173"/>
      <c r="O60" s="6"/>
    </row>
    <row r="61" spans="2:17">
      <c r="B61" s="5"/>
      <c r="C61" s="186" t="s">
        <v>306</v>
      </c>
      <c r="D61" s="184"/>
      <c r="E61" s="184"/>
      <c r="F61" s="184"/>
      <c r="G61" s="184"/>
      <c r="H61" s="184"/>
      <c r="I61" s="530">
        <v>0</v>
      </c>
      <c r="J61" s="531"/>
      <c r="K61" s="185"/>
      <c r="L61" s="532">
        <v>0</v>
      </c>
      <c r="M61" s="533"/>
      <c r="N61" s="173"/>
      <c r="O61" s="6"/>
    </row>
    <row r="62" spans="2:17">
      <c r="B62" s="5"/>
      <c r="C62" s="187" t="s">
        <v>307</v>
      </c>
      <c r="D62" s="188"/>
      <c r="E62" s="188"/>
      <c r="F62" s="188"/>
      <c r="G62" s="188"/>
      <c r="H62" s="188"/>
      <c r="I62" s="520">
        <v>0</v>
      </c>
      <c r="J62" s="521"/>
      <c r="K62" s="189"/>
      <c r="L62" s="522">
        <v>0</v>
      </c>
      <c r="M62" s="523"/>
      <c r="N62" s="190"/>
      <c r="O62" s="6"/>
    </row>
    <row r="63" spans="2:17" ht="15" thickBot="1">
      <c r="B63" s="5"/>
      <c r="C63" s="101" t="s">
        <v>308</v>
      </c>
      <c r="D63" s="192"/>
      <c r="E63" s="192"/>
      <c r="F63" s="192"/>
      <c r="G63" s="192"/>
      <c r="H63" s="192"/>
      <c r="I63" s="524">
        <f>I53+I54+I58</f>
        <v>0</v>
      </c>
      <c r="J63" s="525"/>
      <c r="K63" s="526"/>
      <c r="L63" s="527">
        <f>J49</f>
        <v>1220954254.7835009</v>
      </c>
      <c r="M63" s="528"/>
      <c r="N63" s="529"/>
      <c r="O63" s="6"/>
    </row>
    <row r="64" spans="2:17" ht="15" thickBot="1">
      <c r="B64" s="5"/>
      <c r="C64" s="180"/>
      <c r="D64" s="180"/>
      <c r="E64" s="180"/>
      <c r="F64" s="180"/>
      <c r="G64" s="180"/>
      <c r="H64" s="180"/>
      <c r="I64" s="180"/>
      <c r="J64" s="180"/>
      <c r="K64" s="180"/>
      <c r="L64" s="180"/>
      <c r="M64" s="180"/>
      <c r="N64" s="180"/>
      <c r="O64" s="6"/>
    </row>
    <row r="65" spans="2:15">
      <c r="B65" s="5"/>
      <c r="C65" s="303" t="s">
        <v>309</v>
      </c>
      <c r="D65" s="304"/>
      <c r="E65" s="304"/>
      <c r="F65" s="304"/>
      <c r="G65" s="304"/>
      <c r="H65" s="304"/>
      <c r="I65" s="304"/>
      <c r="J65" s="304"/>
      <c r="K65" s="304"/>
      <c r="L65" s="304"/>
      <c r="M65" s="304"/>
      <c r="N65" s="305"/>
      <c r="O65" s="6"/>
    </row>
    <row r="66" spans="2:15">
      <c r="B66" s="5"/>
      <c r="C66" s="193"/>
      <c r="D66" s="194"/>
      <c r="E66" s="194"/>
      <c r="F66" s="284" t="s">
        <v>140</v>
      </c>
      <c r="G66" s="244"/>
      <c r="H66" s="285"/>
      <c r="I66" s="284" t="s">
        <v>310</v>
      </c>
      <c r="J66" s="244"/>
      <c r="K66" s="285"/>
      <c r="L66" s="284" t="s">
        <v>311</v>
      </c>
      <c r="M66" s="244"/>
      <c r="N66" s="427"/>
      <c r="O66" s="6"/>
    </row>
    <row r="67" spans="2:15">
      <c r="B67" s="5"/>
      <c r="C67" s="100" t="s">
        <v>312</v>
      </c>
      <c r="D67" s="194"/>
      <c r="E67" s="195"/>
      <c r="F67" s="518" t="s">
        <v>313</v>
      </c>
      <c r="G67" s="508"/>
      <c r="H67" s="509"/>
      <c r="I67" s="503" t="s">
        <v>53</v>
      </c>
      <c r="J67" s="501"/>
      <c r="K67" s="502"/>
      <c r="L67" s="519">
        <v>0.59169468282606708</v>
      </c>
      <c r="M67" s="501"/>
      <c r="N67" s="511"/>
      <c r="O67" s="6"/>
    </row>
    <row r="68" spans="2:15">
      <c r="B68" s="5"/>
      <c r="C68" s="100" t="s">
        <v>314</v>
      </c>
      <c r="D68" s="194"/>
      <c r="E68" s="195"/>
      <c r="F68" s="507" t="s">
        <v>315</v>
      </c>
      <c r="G68" s="508"/>
      <c r="H68" s="509"/>
      <c r="I68" s="503" t="s">
        <v>53</v>
      </c>
      <c r="J68" s="501"/>
      <c r="K68" s="502"/>
      <c r="L68" s="519">
        <v>0.21187139816869799</v>
      </c>
      <c r="M68" s="501"/>
      <c r="N68" s="511"/>
      <c r="O68" s="6"/>
    </row>
    <row r="69" spans="2:15">
      <c r="B69" s="5"/>
      <c r="C69" s="100" t="s">
        <v>316</v>
      </c>
      <c r="D69" s="194"/>
      <c r="E69" s="195"/>
      <c r="F69" s="507" t="s">
        <v>317</v>
      </c>
      <c r="G69" s="508"/>
      <c r="H69" s="509"/>
      <c r="I69" s="503" t="s">
        <v>53</v>
      </c>
      <c r="J69" s="501"/>
      <c r="K69" s="502"/>
      <c r="L69" s="510">
        <v>32.418830128892203</v>
      </c>
      <c r="M69" s="501"/>
      <c r="N69" s="511"/>
      <c r="O69" s="6"/>
    </row>
    <row r="70" spans="2:15">
      <c r="B70" s="5"/>
      <c r="C70" s="196" t="s">
        <v>318</v>
      </c>
      <c r="D70" s="184"/>
      <c r="E70" s="184"/>
      <c r="F70" s="512" t="s">
        <v>319</v>
      </c>
      <c r="G70" s="513"/>
      <c r="H70" s="514"/>
      <c r="I70" s="503" t="s">
        <v>53</v>
      </c>
      <c r="J70" s="501"/>
      <c r="K70" s="502"/>
      <c r="L70" s="515">
        <v>3.1158864980429635E-2</v>
      </c>
      <c r="M70" s="516"/>
      <c r="N70" s="517"/>
      <c r="O70" s="6"/>
    </row>
    <row r="71" spans="2:15">
      <c r="B71" s="5"/>
      <c r="C71" s="100" t="s">
        <v>320</v>
      </c>
      <c r="D71" s="144"/>
      <c r="E71" s="30"/>
      <c r="F71" s="500">
        <v>0.22</v>
      </c>
      <c r="G71" s="501"/>
      <c r="H71" s="502"/>
      <c r="I71" s="503" t="s">
        <v>53</v>
      </c>
      <c r="J71" s="501"/>
      <c r="K71" s="502"/>
      <c r="L71" s="504">
        <v>0.13272954411607812</v>
      </c>
      <c r="M71" s="505"/>
      <c r="N71" s="506"/>
      <c r="O71" s="6"/>
    </row>
    <row r="72" spans="2:15">
      <c r="B72" s="5"/>
      <c r="C72" s="100" t="s">
        <v>321</v>
      </c>
      <c r="D72" s="184"/>
      <c r="E72" s="184"/>
      <c r="F72" s="500">
        <v>0.27</v>
      </c>
      <c r="G72" s="501"/>
      <c r="H72" s="502"/>
      <c r="I72" s="503" t="s">
        <v>53</v>
      </c>
      <c r="J72" s="501"/>
      <c r="K72" s="502"/>
      <c r="L72" s="504">
        <v>0.1713757758443642</v>
      </c>
      <c r="M72" s="505"/>
      <c r="N72" s="506"/>
      <c r="O72" s="6"/>
    </row>
    <row r="73" spans="2:15">
      <c r="B73" s="5"/>
      <c r="C73" s="100" t="s">
        <v>322</v>
      </c>
      <c r="D73" s="144"/>
      <c r="E73" s="30"/>
      <c r="F73" s="500">
        <v>0.32</v>
      </c>
      <c r="G73" s="501"/>
      <c r="H73" s="502"/>
      <c r="I73" s="503" t="s">
        <v>53</v>
      </c>
      <c r="J73" s="501"/>
      <c r="K73" s="502"/>
      <c r="L73" s="504">
        <v>0.20524329680020237</v>
      </c>
      <c r="M73" s="505"/>
      <c r="N73" s="506"/>
      <c r="O73" s="6"/>
    </row>
    <row r="74" spans="2:15">
      <c r="B74" s="5"/>
      <c r="C74" s="100" t="s">
        <v>323</v>
      </c>
      <c r="D74" s="144"/>
      <c r="E74" s="30"/>
      <c r="F74" s="500">
        <v>0.36</v>
      </c>
      <c r="G74" s="501"/>
      <c r="H74" s="502"/>
      <c r="I74" s="503" t="s">
        <v>53</v>
      </c>
      <c r="J74" s="501"/>
      <c r="K74" s="502"/>
      <c r="L74" s="504">
        <v>0.23671899654852296</v>
      </c>
      <c r="M74" s="505"/>
      <c r="N74" s="506"/>
      <c r="O74" s="6"/>
    </row>
    <row r="75" spans="2:15" ht="15" thickBot="1">
      <c r="B75" s="5"/>
      <c r="C75" s="101" t="s">
        <v>324</v>
      </c>
      <c r="D75" s="192"/>
      <c r="E75" s="192"/>
      <c r="F75" s="494">
        <v>0.47</v>
      </c>
      <c r="G75" s="495"/>
      <c r="H75" s="496"/>
      <c r="I75" s="494" t="s">
        <v>53</v>
      </c>
      <c r="J75" s="495"/>
      <c r="K75" s="496"/>
      <c r="L75" s="497">
        <v>0.26601050631630013</v>
      </c>
      <c r="M75" s="498"/>
      <c r="N75" s="499"/>
      <c r="O75" s="6"/>
    </row>
    <row r="76" spans="2:15" ht="15" thickBot="1">
      <c r="B76" s="5"/>
      <c r="C76" s="180"/>
      <c r="D76" s="180"/>
      <c r="E76" s="180"/>
      <c r="F76" s="197"/>
      <c r="G76" s="180"/>
      <c r="H76" s="180"/>
      <c r="I76" s="180"/>
      <c r="J76" s="180"/>
      <c r="K76" s="180"/>
      <c r="L76" s="180"/>
      <c r="M76" s="180"/>
      <c r="N76" s="180"/>
      <c r="O76" s="6"/>
    </row>
    <row r="77" spans="2:15">
      <c r="B77" s="5"/>
      <c r="C77" s="303" t="s">
        <v>325</v>
      </c>
      <c r="D77" s="304"/>
      <c r="E77" s="304"/>
      <c r="F77" s="304"/>
      <c r="G77" s="304"/>
      <c r="H77" s="304"/>
      <c r="I77" s="304"/>
      <c r="J77" s="304"/>
      <c r="K77" s="304"/>
      <c r="L77" s="304"/>
      <c r="M77" s="304"/>
      <c r="N77" s="305"/>
      <c r="O77" s="6"/>
    </row>
    <row r="78" spans="2:15">
      <c r="B78" s="183"/>
      <c r="C78" s="100" t="s">
        <v>326</v>
      </c>
      <c r="D78" s="144"/>
      <c r="E78" s="144"/>
      <c r="F78" s="144"/>
      <c r="G78" s="284" t="s">
        <v>327</v>
      </c>
      <c r="H78" s="285"/>
      <c r="I78" s="284" t="s">
        <v>328</v>
      </c>
      <c r="J78" s="285"/>
      <c r="K78" s="284" t="s">
        <v>329</v>
      </c>
      <c r="L78" s="285"/>
      <c r="M78" s="244" t="s">
        <v>330</v>
      </c>
      <c r="N78" s="244"/>
      <c r="O78" s="183"/>
    </row>
    <row r="79" spans="2:15">
      <c r="B79" s="5"/>
      <c r="C79" s="198" t="s">
        <v>331</v>
      </c>
      <c r="D79" s="199"/>
      <c r="E79" s="199"/>
      <c r="F79" s="199"/>
      <c r="G79" s="471">
        <v>722036042.99300003</v>
      </c>
      <c r="H79" s="472"/>
      <c r="I79" s="473">
        <f t="shared" ref="I79:I83" si="0">G79/$G$84</f>
        <v>0.59137026646508695</v>
      </c>
      <c r="J79" s="459"/>
      <c r="K79" s="460">
        <v>157</v>
      </c>
      <c r="L79" s="484"/>
      <c r="M79" s="476">
        <f t="shared" ref="M79:M83" si="1">K79/$K$84</f>
        <v>0.65966386554621848</v>
      </c>
      <c r="N79" s="493"/>
      <c r="O79" s="183"/>
    </row>
    <row r="80" spans="2:15">
      <c r="B80" s="183"/>
      <c r="C80" s="200" t="s">
        <v>332</v>
      </c>
      <c r="D80" s="199"/>
      <c r="E80" s="199"/>
      <c r="F80" s="199"/>
      <c r="G80" s="471">
        <v>175568178.36299998</v>
      </c>
      <c r="H80" s="472"/>
      <c r="I80" s="473">
        <f t="shared" si="0"/>
        <v>0.14379586923519241</v>
      </c>
      <c r="J80" s="459"/>
      <c r="K80" s="460">
        <v>29</v>
      </c>
      <c r="L80" s="484"/>
      <c r="M80" s="473">
        <f t="shared" si="1"/>
        <v>0.12184873949579832</v>
      </c>
      <c r="N80" s="492"/>
      <c r="O80" s="183"/>
    </row>
    <row r="81" spans="2:15">
      <c r="B81" s="183"/>
      <c r="C81" s="200" t="s">
        <v>333</v>
      </c>
      <c r="D81" s="199"/>
      <c r="E81" s="199"/>
      <c r="F81" s="199"/>
      <c r="G81" s="471">
        <v>110540753.46000001</v>
      </c>
      <c r="H81" s="472"/>
      <c r="I81" s="473">
        <f t="shared" si="0"/>
        <v>9.053635959489828E-2</v>
      </c>
      <c r="J81" s="459"/>
      <c r="K81" s="460">
        <v>11</v>
      </c>
      <c r="L81" s="484"/>
      <c r="M81" s="473">
        <f t="shared" si="1"/>
        <v>4.6218487394957986E-2</v>
      </c>
      <c r="N81" s="491"/>
      <c r="O81" s="6"/>
    </row>
    <row r="82" spans="2:15">
      <c r="B82" s="5"/>
      <c r="C82" s="201" t="s">
        <v>334</v>
      </c>
      <c r="D82" s="199"/>
      <c r="E82" s="199"/>
      <c r="F82" s="199"/>
      <c r="G82" s="471">
        <v>27272301.499500003</v>
      </c>
      <c r="H82" s="472"/>
      <c r="I82" s="473">
        <f t="shared" si="0"/>
        <v>2.2336874123376503E-2</v>
      </c>
      <c r="J82" s="459"/>
      <c r="K82" s="460">
        <v>6</v>
      </c>
      <c r="L82" s="484"/>
      <c r="M82" s="473">
        <f t="shared" si="1"/>
        <v>2.5210084033613446E-2</v>
      </c>
      <c r="N82" s="492"/>
      <c r="O82" s="183"/>
    </row>
    <row r="83" spans="2:15">
      <c r="B83" s="5"/>
      <c r="C83" s="202" t="s">
        <v>335</v>
      </c>
      <c r="D83" s="199"/>
      <c r="E83" s="199"/>
      <c r="F83" s="199"/>
      <c r="G83" s="471">
        <v>185536978.46799999</v>
      </c>
      <c r="H83" s="472"/>
      <c r="I83" s="473">
        <f t="shared" si="0"/>
        <v>0.15196063058144588</v>
      </c>
      <c r="J83" s="459"/>
      <c r="K83" s="460">
        <v>35</v>
      </c>
      <c r="L83" s="484"/>
      <c r="M83" s="462">
        <f t="shared" si="1"/>
        <v>0.14705882352941177</v>
      </c>
      <c r="N83" s="485"/>
      <c r="O83" s="6"/>
    </row>
    <row r="84" spans="2:15" ht="15" thickBot="1">
      <c r="B84" s="5"/>
      <c r="C84" s="88" t="s">
        <v>336</v>
      </c>
      <c r="D84" s="182"/>
      <c r="E84" s="178"/>
      <c r="F84" s="182"/>
      <c r="G84" s="486">
        <f t="shared" ref="G84" si="2">SUM(G79:H83)</f>
        <v>1220954254.7835</v>
      </c>
      <c r="H84" s="487"/>
      <c r="I84" s="488">
        <f t="shared" ref="I84" si="3">SUM(I79:J83)</f>
        <v>1</v>
      </c>
      <c r="J84" s="487"/>
      <c r="K84" s="489">
        <f t="shared" ref="K84" si="4">SUM(K79:L83)</f>
        <v>238</v>
      </c>
      <c r="L84" s="487"/>
      <c r="M84" s="488">
        <f t="shared" ref="M84" si="5">SUM(M79:N83)</f>
        <v>1</v>
      </c>
      <c r="N84" s="490"/>
      <c r="O84" s="183"/>
    </row>
    <row r="85" spans="2:15">
      <c r="B85" s="5"/>
      <c r="C85" s="203"/>
      <c r="D85" s="203"/>
      <c r="E85" s="180"/>
      <c r="F85" s="203"/>
      <c r="G85" s="180"/>
      <c r="H85" s="180"/>
      <c r="I85" s="180"/>
      <c r="J85" s="180"/>
      <c r="K85" s="180"/>
      <c r="L85" s="204"/>
      <c r="M85" s="180"/>
      <c r="N85" s="180"/>
      <c r="O85" s="6"/>
    </row>
    <row r="86" spans="2:15">
      <c r="B86" s="5"/>
      <c r="C86" s="205" t="s">
        <v>337</v>
      </c>
      <c r="D86" s="144"/>
      <c r="E86" s="144"/>
      <c r="F86" s="144"/>
      <c r="G86" s="284" t="s">
        <v>327</v>
      </c>
      <c r="H86" s="285"/>
      <c r="I86" s="284" t="s">
        <v>328</v>
      </c>
      <c r="J86" s="285"/>
      <c r="K86" s="284" t="s">
        <v>329</v>
      </c>
      <c r="L86" s="285"/>
      <c r="M86" s="244" t="s">
        <v>330</v>
      </c>
      <c r="N86" s="285"/>
      <c r="O86" s="6"/>
    </row>
    <row r="87" spans="2:15">
      <c r="B87" s="5"/>
      <c r="C87" s="206" t="s">
        <v>338</v>
      </c>
      <c r="D87" s="199"/>
      <c r="E87" s="199"/>
      <c r="F87" s="199"/>
      <c r="G87" s="471">
        <v>29761707.987499993</v>
      </c>
      <c r="H87" s="472"/>
      <c r="I87" s="473">
        <f t="shared" ref="I87:I91" si="6">G87/$G$92</f>
        <v>2.4375776464104562E-2</v>
      </c>
      <c r="J87" s="459"/>
      <c r="K87" s="460">
        <v>36</v>
      </c>
      <c r="L87" s="484"/>
      <c r="M87" s="476">
        <f t="shared" ref="M87:M91" si="7">K87/$K$92</f>
        <v>0.15126050420168066</v>
      </c>
      <c r="N87" s="477"/>
      <c r="O87" s="6"/>
    </row>
    <row r="88" spans="2:15">
      <c r="B88" s="5"/>
      <c r="C88" s="206" t="s">
        <v>339</v>
      </c>
      <c r="D88" s="199"/>
      <c r="E88" s="199"/>
      <c r="F88" s="199"/>
      <c r="G88" s="471">
        <v>301693916.29899997</v>
      </c>
      <c r="H88" s="472"/>
      <c r="I88" s="473">
        <f t="shared" si="6"/>
        <v>0.24709682211025683</v>
      </c>
      <c r="J88" s="459"/>
      <c r="K88" s="460">
        <v>92</v>
      </c>
      <c r="L88" s="484"/>
      <c r="M88" s="473">
        <f t="shared" si="7"/>
        <v>0.38655462184873951</v>
      </c>
      <c r="N88" s="459"/>
      <c r="O88" s="6"/>
    </row>
    <row r="89" spans="2:15">
      <c r="B89" s="5"/>
      <c r="C89" s="206" t="s">
        <v>340</v>
      </c>
      <c r="D89" s="199"/>
      <c r="E89" s="199"/>
      <c r="F89" s="199"/>
      <c r="G89" s="471">
        <v>271437864.55749989</v>
      </c>
      <c r="H89" s="472"/>
      <c r="I89" s="473">
        <f t="shared" si="6"/>
        <v>0.22231616253766287</v>
      </c>
      <c r="J89" s="459"/>
      <c r="K89" s="460">
        <v>47</v>
      </c>
      <c r="L89" s="484"/>
      <c r="M89" s="473">
        <f t="shared" si="7"/>
        <v>0.19747899159663865</v>
      </c>
      <c r="N89" s="459"/>
      <c r="O89" s="6"/>
    </row>
    <row r="90" spans="2:15">
      <c r="B90" s="5"/>
      <c r="C90" s="206" t="s">
        <v>341</v>
      </c>
      <c r="D90" s="199"/>
      <c r="E90" s="199"/>
      <c r="F90" s="199"/>
      <c r="G90" s="471">
        <v>359375480.8785007</v>
      </c>
      <c r="H90" s="472"/>
      <c r="I90" s="473">
        <f t="shared" si="6"/>
        <v>0.29433984071927816</v>
      </c>
      <c r="J90" s="459"/>
      <c r="K90" s="460">
        <v>42</v>
      </c>
      <c r="L90" s="484"/>
      <c r="M90" s="473">
        <f t="shared" si="7"/>
        <v>0.17647058823529413</v>
      </c>
      <c r="N90" s="459"/>
      <c r="O90" s="6"/>
    </row>
    <row r="91" spans="2:15">
      <c r="B91" s="5"/>
      <c r="C91" s="206" t="s">
        <v>342</v>
      </c>
      <c r="D91" s="199"/>
      <c r="E91" s="199"/>
      <c r="F91" s="199"/>
      <c r="G91" s="456">
        <v>258685285.06100053</v>
      </c>
      <c r="H91" s="457"/>
      <c r="I91" s="473">
        <f t="shared" si="6"/>
        <v>0.21187139816869752</v>
      </c>
      <c r="J91" s="459"/>
      <c r="K91" s="460">
        <v>21</v>
      </c>
      <c r="L91" s="484"/>
      <c r="M91" s="462">
        <f t="shared" si="7"/>
        <v>8.8235294117647065E-2</v>
      </c>
      <c r="N91" s="463"/>
      <c r="O91" s="6"/>
    </row>
    <row r="92" spans="2:15">
      <c r="B92" s="5"/>
      <c r="C92" s="205" t="s">
        <v>336</v>
      </c>
      <c r="D92" s="144"/>
      <c r="E92" s="144"/>
      <c r="F92" s="144"/>
      <c r="G92" s="464">
        <f t="shared" ref="G92" si="8">SUM(G87:H91)</f>
        <v>1220954254.7835011</v>
      </c>
      <c r="H92" s="465"/>
      <c r="I92" s="466">
        <f t="shared" ref="I92" si="9">SUM(I87:J91)</f>
        <v>1</v>
      </c>
      <c r="J92" s="467"/>
      <c r="K92" s="468">
        <f t="shared" ref="K92" si="10">SUM(K87:L91)</f>
        <v>238</v>
      </c>
      <c r="L92" s="467"/>
      <c r="M92" s="466">
        <f t="shared" ref="M92" si="11">SUM(M87:N91)</f>
        <v>1</v>
      </c>
      <c r="N92" s="467"/>
      <c r="O92" s="6"/>
    </row>
    <row r="93" spans="2:15">
      <c r="B93" s="5"/>
      <c r="C93" s="7"/>
      <c r="D93" s="7"/>
      <c r="E93" s="7"/>
      <c r="F93" s="7"/>
      <c r="G93" s="135"/>
      <c r="H93" s="135"/>
      <c r="I93" s="7"/>
      <c r="J93" s="7"/>
      <c r="K93" s="7"/>
      <c r="L93" s="7"/>
      <c r="M93" s="7"/>
      <c r="N93" s="7"/>
      <c r="O93" s="6"/>
    </row>
    <row r="94" spans="2:15">
      <c r="B94" s="5"/>
      <c r="C94" s="205" t="s">
        <v>343</v>
      </c>
      <c r="D94" s="144"/>
      <c r="E94" s="144"/>
      <c r="F94" s="144"/>
      <c r="G94" s="480" t="s">
        <v>327</v>
      </c>
      <c r="H94" s="481"/>
      <c r="I94" s="244" t="s">
        <v>328</v>
      </c>
      <c r="J94" s="285"/>
      <c r="K94" s="284" t="s">
        <v>329</v>
      </c>
      <c r="L94" s="285"/>
      <c r="M94" s="482" t="s">
        <v>330</v>
      </c>
      <c r="N94" s="483"/>
      <c r="O94" s="6"/>
    </row>
    <row r="95" spans="2:15">
      <c r="B95" s="5"/>
      <c r="C95" s="206">
        <v>2007</v>
      </c>
      <c r="D95" s="199"/>
      <c r="E95" s="199"/>
      <c r="F95" s="199"/>
      <c r="G95" s="471">
        <v>0</v>
      </c>
      <c r="H95" s="472"/>
      <c r="I95" s="458">
        <f t="shared" ref="I95:I113" si="12">G95/$G$114</f>
        <v>0</v>
      </c>
      <c r="J95" s="459"/>
      <c r="K95" s="460">
        <v>0</v>
      </c>
      <c r="L95" s="461"/>
      <c r="M95" s="476">
        <f t="shared" ref="M95:M113" si="13">K95/$K$114</f>
        <v>0</v>
      </c>
      <c r="N95" s="477"/>
      <c r="O95" s="6"/>
    </row>
    <row r="96" spans="2:15">
      <c r="B96" s="5"/>
      <c r="C96" s="206">
        <v>2008</v>
      </c>
      <c r="D96" s="199"/>
      <c r="E96" s="199"/>
      <c r="F96" s="199"/>
      <c r="G96" s="471">
        <v>0</v>
      </c>
      <c r="H96" s="472"/>
      <c r="I96" s="458">
        <f t="shared" si="12"/>
        <v>0</v>
      </c>
      <c r="J96" s="459"/>
      <c r="K96" s="460">
        <v>0</v>
      </c>
      <c r="L96" s="461"/>
      <c r="M96" s="473">
        <f t="shared" si="13"/>
        <v>0</v>
      </c>
      <c r="N96" s="459"/>
      <c r="O96" s="6"/>
    </row>
    <row r="97" spans="2:15">
      <c r="B97" s="5"/>
      <c r="C97" s="206">
        <v>2009</v>
      </c>
      <c r="D97" s="199"/>
      <c r="E97" s="199"/>
      <c r="F97" s="199"/>
      <c r="G97" s="471">
        <v>0</v>
      </c>
      <c r="H97" s="472"/>
      <c r="I97" s="458">
        <f t="shared" si="12"/>
        <v>0</v>
      </c>
      <c r="J97" s="459"/>
      <c r="K97" s="460">
        <v>0</v>
      </c>
      <c r="L97" s="461"/>
      <c r="M97" s="473">
        <f t="shared" si="13"/>
        <v>0</v>
      </c>
      <c r="N97" s="459"/>
      <c r="O97" s="6"/>
    </row>
    <row r="98" spans="2:15">
      <c r="B98" s="5"/>
      <c r="C98" s="206">
        <v>2010</v>
      </c>
      <c r="D98" s="199"/>
      <c r="E98" s="199"/>
      <c r="F98" s="199"/>
      <c r="G98" s="471">
        <v>364923.85</v>
      </c>
      <c r="H98" s="472"/>
      <c r="I98" s="458">
        <f t="shared" si="12"/>
        <v>2.9888412982737706E-4</v>
      </c>
      <c r="J98" s="459"/>
      <c r="K98" s="460">
        <v>1</v>
      </c>
      <c r="L98" s="461"/>
      <c r="M98" s="473">
        <f t="shared" si="13"/>
        <v>4.2016806722689074E-3</v>
      </c>
      <c r="N98" s="459"/>
      <c r="O98" s="6"/>
    </row>
    <row r="99" spans="2:15">
      <c r="B99" s="5"/>
      <c r="C99" s="206">
        <v>2011</v>
      </c>
      <c r="D99" s="199"/>
      <c r="E99" s="199"/>
      <c r="F99" s="199"/>
      <c r="G99" s="471">
        <v>950540.92</v>
      </c>
      <c r="H99" s="472"/>
      <c r="I99" s="458">
        <f t="shared" si="12"/>
        <v>7.785229596243557E-4</v>
      </c>
      <c r="J99" s="459"/>
      <c r="K99" s="460">
        <v>3</v>
      </c>
      <c r="L99" s="461"/>
      <c r="M99" s="473">
        <f t="shared" si="13"/>
        <v>1.2605042016806723E-2</v>
      </c>
      <c r="N99" s="459"/>
      <c r="O99" s="6"/>
    </row>
    <row r="100" spans="2:15">
      <c r="B100" s="5"/>
      <c r="C100" s="206">
        <v>2012</v>
      </c>
      <c r="D100" s="199"/>
      <c r="E100" s="199"/>
      <c r="F100" s="199"/>
      <c r="G100" s="471">
        <v>3342944.38</v>
      </c>
      <c r="H100" s="472"/>
      <c r="I100" s="458">
        <f t="shared" si="12"/>
        <v>2.7379767644061096E-3</v>
      </c>
      <c r="J100" s="459"/>
      <c r="K100" s="460">
        <v>5</v>
      </c>
      <c r="L100" s="461"/>
      <c r="M100" s="473">
        <f t="shared" si="13"/>
        <v>2.100840336134454E-2</v>
      </c>
      <c r="N100" s="459"/>
      <c r="O100" s="6"/>
    </row>
    <row r="101" spans="2:15">
      <c r="B101" s="5"/>
      <c r="C101" s="206">
        <v>2013</v>
      </c>
      <c r="D101" s="199"/>
      <c r="E101" s="199"/>
      <c r="F101" s="199"/>
      <c r="G101" s="471">
        <v>4027516.27</v>
      </c>
      <c r="H101" s="472"/>
      <c r="I101" s="458">
        <f t="shared" si="12"/>
        <v>3.2986627092873029E-3</v>
      </c>
      <c r="J101" s="459"/>
      <c r="K101" s="460">
        <v>9</v>
      </c>
      <c r="L101" s="461"/>
      <c r="M101" s="473">
        <f t="shared" si="13"/>
        <v>3.7815126050420166E-2</v>
      </c>
      <c r="N101" s="459"/>
      <c r="O101" s="6"/>
    </row>
    <row r="102" spans="2:15">
      <c r="B102" s="5"/>
      <c r="C102" s="206">
        <v>2014</v>
      </c>
      <c r="D102" s="199"/>
      <c r="E102" s="199"/>
      <c r="F102" s="199"/>
      <c r="G102" s="471">
        <v>9835348.4399999995</v>
      </c>
      <c r="H102" s="472"/>
      <c r="I102" s="458">
        <f t="shared" si="12"/>
        <v>8.0554602283146193E-3</v>
      </c>
      <c r="J102" s="459"/>
      <c r="K102" s="460">
        <v>8</v>
      </c>
      <c r="L102" s="461"/>
      <c r="M102" s="473">
        <f t="shared" si="13"/>
        <v>3.3613445378151259E-2</v>
      </c>
      <c r="N102" s="459"/>
      <c r="O102" s="6"/>
    </row>
    <row r="103" spans="2:15">
      <c r="B103" s="5"/>
      <c r="C103" s="206">
        <v>2015</v>
      </c>
      <c r="D103" s="199"/>
      <c r="E103" s="199"/>
      <c r="F103" s="199"/>
      <c r="G103" s="471">
        <v>32534122.34</v>
      </c>
      <c r="H103" s="472"/>
      <c r="I103" s="458">
        <f t="shared" si="12"/>
        <v>2.6646471161828222E-2</v>
      </c>
      <c r="J103" s="459"/>
      <c r="K103" s="460">
        <v>17</v>
      </c>
      <c r="L103" s="461"/>
      <c r="M103" s="473">
        <f t="shared" si="13"/>
        <v>7.1428571428571425E-2</v>
      </c>
      <c r="N103" s="459"/>
      <c r="O103" s="6"/>
    </row>
    <row r="104" spans="2:15">
      <c r="B104" s="5"/>
      <c r="C104" s="206">
        <v>2016</v>
      </c>
      <c r="D104" s="199"/>
      <c r="E104" s="199"/>
      <c r="F104" s="199"/>
      <c r="G104" s="471">
        <v>20282700.430500001</v>
      </c>
      <c r="H104" s="472"/>
      <c r="I104" s="458">
        <f t="shared" si="12"/>
        <v>1.6612170645243819E-2</v>
      </c>
      <c r="J104" s="459"/>
      <c r="K104" s="460">
        <v>17</v>
      </c>
      <c r="L104" s="461"/>
      <c r="M104" s="473">
        <f t="shared" si="13"/>
        <v>7.1428571428571425E-2</v>
      </c>
      <c r="N104" s="459"/>
      <c r="O104" s="6"/>
    </row>
    <row r="105" spans="2:15">
      <c r="B105" s="5"/>
      <c r="C105" s="206">
        <v>2017</v>
      </c>
      <c r="D105" s="199"/>
      <c r="E105" s="199"/>
      <c r="F105" s="199"/>
      <c r="G105" s="471">
        <v>63683694.713</v>
      </c>
      <c r="H105" s="472"/>
      <c r="I105" s="458">
        <f t="shared" si="12"/>
        <v>5.2158952281379629E-2</v>
      </c>
      <c r="J105" s="459"/>
      <c r="K105" s="460">
        <v>19</v>
      </c>
      <c r="L105" s="461"/>
      <c r="M105" s="473">
        <f t="shared" si="13"/>
        <v>7.9831932773109238E-2</v>
      </c>
      <c r="N105" s="459"/>
      <c r="O105" s="6"/>
    </row>
    <row r="106" spans="2:15">
      <c r="B106" s="5"/>
      <c r="C106" s="206">
        <v>2018</v>
      </c>
      <c r="D106" s="199"/>
      <c r="E106" s="199"/>
      <c r="F106" s="199"/>
      <c r="G106" s="471">
        <v>107207130.31750001</v>
      </c>
      <c r="H106" s="472"/>
      <c r="I106" s="458">
        <f t="shared" si="12"/>
        <v>8.7806017217663915E-2</v>
      </c>
      <c r="J106" s="459"/>
      <c r="K106" s="460">
        <v>35</v>
      </c>
      <c r="L106" s="461"/>
      <c r="M106" s="473">
        <f t="shared" si="13"/>
        <v>0.14705882352941177</v>
      </c>
      <c r="N106" s="459"/>
      <c r="O106" s="6"/>
    </row>
    <row r="107" spans="2:15">
      <c r="B107" s="5"/>
      <c r="C107" s="206">
        <v>2019</v>
      </c>
      <c r="D107" s="199"/>
      <c r="E107" s="199"/>
      <c r="F107" s="199"/>
      <c r="G107" s="471">
        <v>69354105.335500002</v>
      </c>
      <c r="H107" s="472"/>
      <c r="I107" s="458">
        <f t="shared" si="12"/>
        <v>5.6803197223632182E-2</v>
      </c>
      <c r="J107" s="459"/>
      <c r="K107" s="460">
        <v>21</v>
      </c>
      <c r="L107" s="461"/>
      <c r="M107" s="473">
        <f t="shared" si="13"/>
        <v>8.8235294117647065E-2</v>
      </c>
      <c r="N107" s="459"/>
      <c r="O107" s="6"/>
    </row>
    <row r="108" spans="2:15">
      <c r="B108" s="5"/>
      <c r="C108" s="206">
        <v>2020</v>
      </c>
      <c r="D108" s="199"/>
      <c r="E108" s="199"/>
      <c r="F108" s="199"/>
      <c r="G108" s="471">
        <v>0</v>
      </c>
      <c r="H108" s="472"/>
      <c r="I108" s="458">
        <f t="shared" si="12"/>
        <v>0</v>
      </c>
      <c r="J108" s="459"/>
      <c r="K108" s="460">
        <v>0</v>
      </c>
      <c r="L108" s="461"/>
      <c r="M108" s="473">
        <f t="shared" si="13"/>
        <v>0</v>
      </c>
      <c r="N108" s="459"/>
      <c r="O108" s="6"/>
    </row>
    <row r="109" spans="2:15">
      <c r="B109" s="5"/>
      <c r="C109" s="206">
        <v>2021</v>
      </c>
      <c r="D109" s="199"/>
      <c r="E109" s="199"/>
      <c r="F109" s="199"/>
      <c r="G109" s="471">
        <v>4258597.37</v>
      </c>
      <c r="H109" s="472"/>
      <c r="I109" s="458">
        <f t="shared" si="12"/>
        <v>3.4879254102399898E-3</v>
      </c>
      <c r="J109" s="459"/>
      <c r="K109" s="460">
        <v>1</v>
      </c>
      <c r="L109" s="461"/>
      <c r="M109" s="473">
        <f t="shared" si="13"/>
        <v>4.2016806722689074E-3</v>
      </c>
      <c r="N109" s="459"/>
      <c r="O109" s="6"/>
    </row>
    <row r="110" spans="2:15">
      <c r="B110" s="5"/>
      <c r="C110" s="206">
        <v>2022</v>
      </c>
      <c r="D110" s="199"/>
      <c r="E110" s="199"/>
      <c r="F110" s="199"/>
      <c r="G110" s="471">
        <v>132064824.87</v>
      </c>
      <c r="H110" s="472"/>
      <c r="I110" s="458">
        <f t="shared" si="12"/>
        <v>0.10816525218089992</v>
      </c>
      <c r="J110" s="459"/>
      <c r="K110" s="460">
        <v>6</v>
      </c>
      <c r="L110" s="461"/>
      <c r="M110" s="473">
        <f t="shared" si="13"/>
        <v>2.5210084033613446E-2</v>
      </c>
      <c r="N110" s="459"/>
      <c r="O110" s="6"/>
    </row>
    <row r="111" spans="2:15">
      <c r="B111" s="5"/>
      <c r="C111" s="206">
        <v>2023</v>
      </c>
      <c r="D111" s="199"/>
      <c r="E111" s="199"/>
      <c r="F111" s="199"/>
      <c r="G111" s="471">
        <v>260989380.94799998</v>
      </c>
      <c r="H111" s="472"/>
      <c r="I111" s="458">
        <f t="shared" si="12"/>
        <v>0.21375852528912209</v>
      </c>
      <c r="J111" s="459"/>
      <c r="K111" s="460">
        <v>32</v>
      </c>
      <c r="L111" s="461"/>
      <c r="M111" s="473">
        <f t="shared" si="13"/>
        <v>0.13445378151260504</v>
      </c>
      <c r="N111" s="459"/>
      <c r="O111" s="6"/>
    </row>
    <row r="112" spans="2:15">
      <c r="B112" s="5"/>
      <c r="C112" s="206">
        <v>2024</v>
      </c>
      <c r="D112" s="199"/>
      <c r="E112" s="199"/>
      <c r="F112" s="199"/>
      <c r="G112" s="471">
        <v>397676410.78250003</v>
      </c>
      <c r="H112" s="472"/>
      <c r="I112" s="458">
        <f t="shared" si="12"/>
        <v>0.32570950895536716</v>
      </c>
      <c r="J112" s="459"/>
      <c r="K112" s="460">
        <v>54</v>
      </c>
      <c r="L112" s="461"/>
      <c r="M112" s="473">
        <f t="shared" si="13"/>
        <v>0.22689075630252101</v>
      </c>
      <c r="N112" s="459"/>
      <c r="O112" s="6"/>
    </row>
    <row r="113" spans="2:15">
      <c r="B113" s="5"/>
      <c r="C113" s="206">
        <v>2025</v>
      </c>
      <c r="D113" s="199"/>
      <c r="E113" s="199"/>
      <c r="F113" s="199"/>
      <c r="G113" s="471">
        <v>114382013.81649999</v>
      </c>
      <c r="H113" s="472"/>
      <c r="I113" s="458">
        <f t="shared" si="12"/>
        <v>9.3682472843163361E-2</v>
      </c>
      <c r="J113" s="459"/>
      <c r="K113" s="460">
        <v>10</v>
      </c>
      <c r="L113" s="461"/>
      <c r="M113" s="462">
        <f t="shared" si="13"/>
        <v>4.2016806722689079E-2</v>
      </c>
      <c r="N113" s="463"/>
      <c r="O113" s="6"/>
    </row>
    <row r="114" spans="2:15">
      <c r="B114" s="5"/>
      <c r="C114" s="205" t="s">
        <v>336</v>
      </c>
      <c r="D114" s="144"/>
      <c r="E114" s="144"/>
      <c r="F114" s="144"/>
      <c r="G114" s="478">
        <f t="shared" ref="G114" si="14">SUM(G95:H113)</f>
        <v>1220954254.7835</v>
      </c>
      <c r="H114" s="479"/>
      <c r="I114" s="466">
        <f t="shared" ref="I114" si="15">SUM(I95:J113)</f>
        <v>1</v>
      </c>
      <c r="J114" s="467"/>
      <c r="K114" s="468">
        <f t="shared" ref="K114" si="16">SUM(K95:L113)</f>
        <v>238</v>
      </c>
      <c r="L114" s="467"/>
      <c r="M114" s="466">
        <f t="shared" ref="M114" si="17">SUM(M95:N113)</f>
        <v>0.99999999999999989</v>
      </c>
      <c r="N114" s="467"/>
      <c r="O114" s="6"/>
    </row>
    <row r="115" spans="2:15">
      <c r="B115" s="5"/>
      <c r="C115" s="7"/>
      <c r="D115" s="7"/>
      <c r="E115" s="7"/>
      <c r="F115" s="7"/>
      <c r="G115" s="7"/>
      <c r="H115" s="7"/>
      <c r="I115" s="7"/>
      <c r="J115" s="7"/>
      <c r="K115" s="7"/>
      <c r="L115" s="7"/>
      <c r="M115" s="7"/>
      <c r="N115" s="7"/>
      <c r="O115" s="6"/>
    </row>
    <row r="116" spans="2:15">
      <c r="B116" s="5"/>
      <c r="C116" s="205" t="s">
        <v>344</v>
      </c>
      <c r="D116" s="144"/>
      <c r="E116" s="144"/>
      <c r="F116" s="144"/>
      <c r="G116" s="284" t="s">
        <v>327</v>
      </c>
      <c r="H116" s="285"/>
      <c r="I116" s="284" t="s">
        <v>328</v>
      </c>
      <c r="J116" s="285"/>
      <c r="K116" s="284" t="s">
        <v>329</v>
      </c>
      <c r="L116" s="285"/>
      <c r="M116" s="244" t="s">
        <v>330</v>
      </c>
      <c r="N116" s="285"/>
      <c r="O116" s="6"/>
    </row>
    <row r="117" spans="2:15">
      <c r="B117" s="5"/>
      <c r="C117" s="206" t="s">
        <v>345</v>
      </c>
      <c r="D117" s="199"/>
      <c r="E117" s="199"/>
      <c r="F117" s="199"/>
      <c r="G117" s="474">
        <v>246646908.90000001</v>
      </c>
      <c r="H117" s="475"/>
      <c r="I117" s="458">
        <f t="shared" ref="I117:I122" si="18">G117/$G$123</f>
        <v>0.20201158883199546</v>
      </c>
      <c r="J117" s="459"/>
      <c r="K117" s="460">
        <v>19</v>
      </c>
      <c r="L117" s="461"/>
      <c r="M117" s="476">
        <f t="shared" ref="M117:M122" si="19">K117/$K$123</f>
        <v>7.9831932773109238E-2</v>
      </c>
      <c r="N117" s="477"/>
      <c r="O117" s="6"/>
    </row>
    <row r="118" spans="2:15">
      <c r="B118" s="5"/>
      <c r="C118" s="206" t="s">
        <v>346</v>
      </c>
      <c r="D118" s="199"/>
      <c r="E118" s="199"/>
      <c r="F118" s="199"/>
      <c r="G118" s="471">
        <v>706621234.11100066</v>
      </c>
      <c r="H118" s="472"/>
      <c r="I118" s="458">
        <f t="shared" si="18"/>
        <v>0.57874505235767282</v>
      </c>
      <c r="J118" s="459"/>
      <c r="K118" s="460">
        <v>142</v>
      </c>
      <c r="L118" s="461"/>
      <c r="M118" s="473">
        <f t="shared" si="19"/>
        <v>0.59663865546218486</v>
      </c>
      <c r="N118" s="459"/>
      <c r="O118" s="6"/>
    </row>
    <row r="119" spans="2:15">
      <c r="B119" s="5"/>
      <c r="C119" s="206" t="s">
        <v>347</v>
      </c>
      <c r="D119" s="199"/>
      <c r="E119" s="199"/>
      <c r="F119" s="199"/>
      <c r="G119" s="471">
        <v>241367491.56000042</v>
      </c>
      <c r="H119" s="472"/>
      <c r="I119" s="458">
        <f t="shared" si="18"/>
        <v>0.19768757970608783</v>
      </c>
      <c r="J119" s="459"/>
      <c r="K119" s="460">
        <v>65</v>
      </c>
      <c r="L119" s="461"/>
      <c r="M119" s="473">
        <f t="shared" si="19"/>
        <v>0.27310924369747897</v>
      </c>
      <c r="N119" s="459"/>
      <c r="O119" s="6"/>
    </row>
    <row r="120" spans="2:15">
      <c r="B120" s="5"/>
      <c r="C120" s="206" t="s">
        <v>348</v>
      </c>
      <c r="D120" s="199"/>
      <c r="E120" s="199"/>
      <c r="F120" s="199"/>
      <c r="G120" s="471">
        <v>25376142.052499771</v>
      </c>
      <c r="H120" s="472"/>
      <c r="I120" s="458">
        <f t="shared" si="18"/>
        <v>2.0783859799071224E-2</v>
      </c>
      <c r="J120" s="459"/>
      <c r="K120" s="460">
        <v>10</v>
      </c>
      <c r="L120" s="461"/>
      <c r="M120" s="473">
        <f t="shared" si="19"/>
        <v>4.2016806722689079E-2</v>
      </c>
      <c r="N120" s="459"/>
      <c r="O120" s="6"/>
    </row>
    <row r="121" spans="2:15">
      <c r="B121" s="5"/>
      <c r="C121" s="206" t="s">
        <v>349</v>
      </c>
      <c r="D121" s="199"/>
      <c r="E121" s="199"/>
      <c r="F121" s="199"/>
      <c r="G121" s="471">
        <v>449732.95000004768</v>
      </c>
      <c r="H121" s="472"/>
      <c r="I121" s="458">
        <f t="shared" si="18"/>
        <v>3.6834545458035536E-4</v>
      </c>
      <c r="J121" s="459"/>
      <c r="K121" s="460">
        <v>1</v>
      </c>
      <c r="L121" s="461"/>
      <c r="M121" s="473">
        <f t="shared" si="19"/>
        <v>4.2016806722689074E-3</v>
      </c>
      <c r="N121" s="459"/>
      <c r="O121" s="6"/>
    </row>
    <row r="122" spans="2:15">
      <c r="B122" s="5"/>
      <c r="C122" s="206" t="s">
        <v>350</v>
      </c>
      <c r="D122" s="199"/>
      <c r="E122" s="199"/>
      <c r="F122" s="199"/>
      <c r="G122" s="456">
        <v>492745.21000003815</v>
      </c>
      <c r="H122" s="457"/>
      <c r="I122" s="458">
        <f t="shared" si="18"/>
        <v>4.0357385059230699E-4</v>
      </c>
      <c r="J122" s="459"/>
      <c r="K122" s="460">
        <v>1</v>
      </c>
      <c r="L122" s="461"/>
      <c r="M122" s="462">
        <f t="shared" si="19"/>
        <v>4.2016806722689074E-3</v>
      </c>
      <c r="N122" s="463"/>
      <c r="O122" s="6"/>
    </row>
    <row r="123" spans="2:15">
      <c r="B123" s="5"/>
      <c r="C123" s="205" t="s">
        <v>336</v>
      </c>
      <c r="D123" s="144"/>
      <c r="E123" s="144"/>
      <c r="F123" s="144"/>
      <c r="G123" s="464">
        <f>SUM(G117:H122)</f>
        <v>1220954254.7835009</v>
      </c>
      <c r="H123" s="465"/>
      <c r="I123" s="466">
        <f t="shared" ref="I123" si="20">SUM(I117:J122)</f>
        <v>1</v>
      </c>
      <c r="J123" s="467"/>
      <c r="K123" s="468">
        <f t="shared" ref="K123" si="21">SUM(K117:L122)</f>
        <v>238</v>
      </c>
      <c r="L123" s="467"/>
      <c r="M123" s="469">
        <f t="shared" ref="M123" si="22">SUM(M117:N122)</f>
        <v>0.99999999999999989</v>
      </c>
      <c r="N123" s="470"/>
      <c r="O123" s="6"/>
    </row>
    <row r="124" spans="2:15" ht="15" thickBot="1">
      <c r="B124" s="153"/>
      <c r="C124" s="52"/>
      <c r="D124" s="52"/>
      <c r="E124" s="52"/>
      <c r="F124" s="52"/>
      <c r="G124" s="52"/>
      <c r="H124" s="52"/>
      <c r="I124" s="52"/>
      <c r="J124" s="52"/>
      <c r="K124" s="52"/>
      <c r="L124" s="52"/>
      <c r="M124" s="52"/>
      <c r="N124" s="52"/>
      <c r="O124" s="154"/>
    </row>
  </sheetData>
  <mergeCells count="275">
    <mergeCell ref="J12:N12"/>
    <mergeCell ref="C13:E14"/>
    <mergeCell ref="J13:N13"/>
    <mergeCell ref="J14:N14"/>
    <mergeCell ref="J15:N15"/>
    <mergeCell ref="J16:N16"/>
    <mergeCell ref="C3:N4"/>
    <mergeCell ref="C6:N6"/>
    <mergeCell ref="J8:N8"/>
    <mergeCell ref="J9:N9"/>
    <mergeCell ref="C10:E11"/>
    <mergeCell ref="J10:N10"/>
    <mergeCell ref="J11:N11"/>
    <mergeCell ref="C23:N23"/>
    <mergeCell ref="J24:N24"/>
    <mergeCell ref="C25:N25"/>
    <mergeCell ref="J26:N26"/>
    <mergeCell ref="J27:M27"/>
    <mergeCell ref="J28:M28"/>
    <mergeCell ref="C17:E18"/>
    <mergeCell ref="J17:N17"/>
    <mergeCell ref="J18:N18"/>
    <mergeCell ref="J19:N19"/>
    <mergeCell ref="J20:N20"/>
    <mergeCell ref="C22:N22"/>
    <mergeCell ref="J35:M35"/>
    <mergeCell ref="J36:M36"/>
    <mergeCell ref="C37:N37"/>
    <mergeCell ref="J38:N38"/>
    <mergeCell ref="J39:M39"/>
    <mergeCell ref="J40:M40"/>
    <mergeCell ref="J29:N29"/>
    <mergeCell ref="J30:M30"/>
    <mergeCell ref="J31:M31"/>
    <mergeCell ref="C32:N32"/>
    <mergeCell ref="J33:N33"/>
    <mergeCell ref="J34:M34"/>
    <mergeCell ref="J47:M47"/>
    <mergeCell ref="C48:N48"/>
    <mergeCell ref="J49:N49"/>
    <mergeCell ref="C51:N51"/>
    <mergeCell ref="I52:K52"/>
    <mergeCell ref="L52:N52"/>
    <mergeCell ref="J41:M41"/>
    <mergeCell ref="J42:N42"/>
    <mergeCell ref="J43:N43"/>
    <mergeCell ref="J44:N44"/>
    <mergeCell ref="J45:N45"/>
    <mergeCell ref="J46:M46"/>
    <mergeCell ref="I56:J56"/>
    <mergeCell ref="L56:M56"/>
    <mergeCell ref="I57:J57"/>
    <mergeCell ref="L57:M57"/>
    <mergeCell ref="I58:K58"/>
    <mergeCell ref="L58:N58"/>
    <mergeCell ref="I53:K53"/>
    <mergeCell ref="L53:N53"/>
    <mergeCell ref="I54:K54"/>
    <mergeCell ref="L54:N54"/>
    <mergeCell ref="I55:J55"/>
    <mergeCell ref="L55:M55"/>
    <mergeCell ref="I62:J62"/>
    <mergeCell ref="L62:M62"/>
    <mergeCell ref="I63:K63"/>
    <mergeCell ref="L63:N63"/>
    <mergeCell ref="C65:N65"/>
    <mergeCell ref="F66:H66"/>
    <mergeCell ref="I66:K66"/>
    <mergeCell ref="L66:N66"/>
    <mergeCell ref="I59:J59"/>
    <mergeCell ref="L59:M59"/>
    <mergeCell ref="I60:J60"/>
    <mergeCell ref="L60:M60"/>
    <mergeCell ref="I61:J61"/>
    <mergeCell ref="L61:M61"/>
    <mergeCell ref="F69:H69"/>
    <mergeCell ref="I69:K69"/>
    <mergeCell ref="L69:N69"/>
    <mergeCell ref="F70:H70"/>
    <mergeCell ref="I70:K70"/>
    <mergeCell ref="L70:N70"/>
    <mergeCell ref="F67:H67"/>
    <mergeCell ref="I67:K67"/>
    <mergeCell ref="L67:N67"/>
    <mergeCell ref="F68:H68"/>
    <mergeCell ref="I68:K68"/>
    <mergeCell ref="L68:N68"/>
    <mergeCell ref="F73:H73"/>
    <mergeCell ref="I73:K73"/>
    <mergeCell ref="L73:N73"/>
    <mergeCell ref="F74:H74"/>
    <mergeCell ref="I74:K74"/>
    <mergeCell ref="L74:N74"/>
    <mergeCell ref="F71:H71"/>
    <mergeCell ref="I71:K71"/>
    <mergeCell ref="L71:N71"/>
    <mergeCell ref="F72:H72"/>
    <mergeCell ref="I72:K72"/>
    <mergeCell ref="L72:N72"/>
    <mergeCell ref="G79:H79"/>
    <mergeCell ref="I79:J79"/>
    <mergeCell ref="K79:L79"/>
    <mergeCell ref="M79:N79"/>
    <mergeCell ref="G80:H80"/>
    <mergeCell ref="I80:J80"/>
    <mergeCell ref="K80:L80"/>
    <mergeCell ref="M80:N80"/>
    <mergeCell ref="F75:H75"/>
    <mergeCell ref="I75:K75"/>
    <mergeCell ref="L75:N75"/>
    <mergeCell ref="C77:N77"/>
    <mergeCell ref="G78:H78"/>
    <mergeCell ref="I78:J78"/>
    <mergeCell ref="K78:L78"/>
    <mergeCell ref="M78:N78"/>
    <mergeCell ref="G83:H83"/>
    <mergeCell ref="I83:J83"/>
    <mergeCell ref="K83:L83"/>
    <mergeCell ref="M83:N83"/>
    <mergeCell ref="G84:H84"/>
    <mergeCell ref="I84:J84"/>
    <mergeCell ref="K84:L84"/>
    <mergeCell ref="M84:N84"/>
    <mergeCell ref="G81:H81"/>
    <mergeCell ref="I81:J81"/>
    <mergeCell ref="K81:L81"/>
    <mergeCell ref="M81:N81"/>
    <mergeCell ref="G82:H82"/>
    <mergeCell ref="I82:J82"/>
    <mergeCell ref="K82:L82"/>
    <mergeCell ref="M82:N82"/>
    <mergeCell ref="G88:H88"/>
    <mergeCell ref="I88:J88"/>
    <mergeCell ref="K88:L88"/>
    <mergeCell ref="M88:N88"/>
    <mergeCell ref="G89:H89"/>
    <mergeCell ref="I89:J89"/>
    <mergeCell ref="K89:L89"/>
    <mergeCell ref="M89:N89"/>
    <mergeCell ref="G86:H86"/>
    <mergeCell ref="I86:J86"/>
    <mergeCell ref="K86:L86"/>
    <mergeCell ref="M86:N86"/>
    <mergeCell ref="G87:H87"/>
    <mergeCell ref="I87:J87"/>
    <mergeCell ref="K87:L87"/>
    <mergeCell ref="M87:N87"/>
    <mergeCell ref="G92:H92"/>
    <mergeCell ref="I92:J92"/>
    <mergeCell ref="K92:L92"/>
    <mergeCell ref="M92:N92"/>
    <mergeCell ref="G94:H94"/>
    <mergeCell ref="I94:J94"/>
    <mergeCell ref="K94:L94"/>
    <mergeCell ref="M94:N94"/>
    <mergeCell ref="G90:H90"/>
    <mergeCell ref="I90:J90"/>
    <mergeCell ref="K90:L90"/>
    <mergeCell ref="M90:N90"/>
    <mergeCell ref="G91:H91"/>
    <mergeCell ref="I91:J91"/>
    <mergeCell ref="K91:L91"/>
    <mergeCell ref="M91:N91"/>
    <mergeCell ref="G97:H97"/>
    <mergeCell ref="I97:J97"/>
    <mergeCell ref="K97:L97"/>
    <mergeCell ref="M97:N97"/>
    <mergeCell ref="G98:H98"/>
    <mergeCell ref="I98:J98"/>
    <mergeCell ref="K98:L98"/>
    <mergeCell ref="M98:N98"/>
    <mergeCell ref="G95:H95"/>
    <mergeCell ref="I95:J95"/>
    <mergeCell ref="K95:L95"/>
    <mergeCell ref="M95:N95"/>
    <mergeCell ref="G96:H96"/>
    <mergeCell ref="I96:J96"/>
    <mergeCell ref="K96:L96"/>
    <mergeCell ref="M96:N96"/>
    <mergeCell ref="G101:H101"/>
    <mergeCell ref="I101:J101"/>
    <mergeCell ref="K101:L101"/>
    <mergeCell ref="M101:N101"/>
    <mergeCell ref="G102:H102"/>
    <mergeCell ref="I102:J102"/>
    <mergeCell ref="K102:L102"/>
    <mergeCell ref="M102:N102"/>
    <mergeCell ref="G99:H99"/>
    <mergeCell ref="I99:J99"/>
    <mergeCell ref="K99:L99"/>
    <mergeCell ref="M99:N99"/>
    <mergeCell ref="G100:H100"/>
    <mergeCell ref="I100:J100"/>
    <mergeCell ref="K100:L100"/>
    <mergeCell ref="M100:N100"/>
    <mergeCell ref="G105:H105"/>
    <mergeCell ref="I105:J105"/>
    <mergeCell ref="K105:L105"/>
    <mergeCell ref="M105:N105"/>
    <mergeCell ref="G106:H106"/>
    <mergeCell ref="I106:J106"/>
    <mergeCell ref="K106:L106"/>
    <mergeCell ref="M106:N106"/>
    <mergeCell ref="G103:H103"/>
    <mergeCell ref="I103:J103"/>
    <mergeCell ref="K103:L103"/>
    <mergeCell ref="M103:N103"/>
    <mergeCell ref="G104:H104"/>
    <mergeCell ref="I104:J104"/>
    <mergeCell ref="K104:L104"/>
    <mergeCell ref="M104:N104"/>
    <mergeCell ref="G109:H109"/>
    <mergeCell ref="I109:J109"/>
    <mergeCell ref="K109:L109"/>
    <mergeCell ref="M109:N109"/>
    <mergeCell ref="G110:H110"/>
    <mergeCell ref="I110:J110"/>
    <mergeCell ref="K110:L110"/>
    <mergeCell ref="M110:N110"/>
    <mergeCell ref="G107:H107"/>
    <mergeCell ref="I107:J107"/>
    <mergeCell ref="K107:L107"/>
    <mergeCell ref="M107:N107"/>
    <mergeCell ref="G108:H108"/>
    <mergeCell ref="I108:J108"/>
    <mergeCell ref="K108:L108"/>
    <mergeCell ref="M108:N108"/>
    <mergeCell ref="G113:H113"/>
    <mergeCell ref="I113:J113"/>
    <mergeCell ref="K113:L113"/>
    <mergeCell ref="M113:N113"/>
    <mergeCell ref="G114:H114"/>
    <mergeCell ref="I114:J114"/>
    <mergeCell ref="K114:L114"/>
    <mergeCell ref="M114:N114"/>
    <mergeCell ref="G111:H111"/>
    <mergeCell ref="I111:J111"/>
    <mergeCell ref="K111:L111"/>
    <mergeCell ref="M111:N111"/>
    <mergeCell ref="G112:H112"/>
    <mergeCell ref="I112:J112"/>
    <mergeCell ref="K112:L112"/>
    <mergeCell ref="M112:N112"/>
    <mergeCell ref="G118:H118"/>
    <mergeCell ref="I118:J118"/>
    <mergeCell ref="K118:L118"/>
    <mergeCell ref="M118:N118"/>
    <mergeCell ref="G119:H119"/>
    <mergeCell ref="I119:J119"/>
    <mergeCell ref="K119:L119"/>
    <mergeCell ref="M119:N119"/>
    <mergeCell ref="G116:H116"/>
    <mergeCell ref="I116:J116"/>
    <mergeCell ref="K116:L116"/>
    <mergeCell ref="M116:N116"/>
    <mergeCell ref="G117:H117"/>
    <mergeCell ref="I117:J117"/>
    <mergeCell ref="K117:L117"/>
    <mergeCell ref="M117:N117"/>
    <mergeCell ref="G122:H122"/>
    <mergeCell ref="I122:J122"/>
    <mergeCell ref="K122:L122"/>
    <mergeCell ref="M122:N122"/>
    <mergeCell ref="G123:H123"/>
    <mergeCell ref="I123:J123"/>
    <mergeCell ref="K123:L123"/>
    <mergeCell ref="M123:N123"/>
    <mergeCell ref="G120:H120"/>
    <mergeCell ref="I120:J120"/>
    <mergeCell ref="K120:L120"/>
    <mergeCell ref="M120:N120"/>
    <mergeCell ref="G121:H121"/>
    <mergeCell ref="I121:J121"/>
    <mergeCell ref="K121:L121"/>
    <mergeCell ref="M121:N121"/>
  </mergeCells>
  <pageMargins left="0.7" right="0.7" top="0.75" bottom="0.75" header="0.3" footer="0.3"/>
  <pageSetup paperSize="9" scale="58" fitToHeight="0" orientation="portrait" r:id="rId1"/>
  <rowBreaks count="1" manualBreakCount="1">
    <brk id="63" min="1" max="14" man="1"/>
  </rowBreaks>
  <colBreaks count="1" manualBreakCount="1">
    <brk id="2"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3FE9D3-39C5-4068-BAC0-0B0E881A7AF5}">
  <dimension ref="A1:DC241"/>
  <sheetViews>
    <sheetView workbookViewId="0">
      <pane xSplit="2" ySplit="2" topLeftCell="C3" activePane="bottomRight" state="frozen"/>
      <selection activeCell="H189" sqref="H189:I189"/>
      <selection pane="topRight" activeCell="H189" sqref="H189:I189"/>
      <selection pane="bottomLeft" activeCell="H189" sqref="H189:I189"/>
      <selection pane="bottomRight" activeCell="D5" sqref="D5"/>
    </sheetView>
  </sheetViews>
  <sheetFormatPr defaultColWidth="8.88671875" defaultRowHeight="14.4"/>
  <cols>
    <col min="1" max="1" width="23.44140625" style="209" bestFit="1" customWidth="1"/>
    <col min="2" max="3" width="22.44140625" style="209" bestFit="1" customWidth="1"/>
    <col min="4" max="5" width="29.5546875" style="209" bestFit="1" customWidth="1"/>
    <col min="6" max="6" width="15.5546875" style="209" bestFit="1" customWidth="1"/>
    <col min="7" max="7" width="8.88671875" style="209"/>
    <col min="8" max="8" width="11.109375" style="209" customWidth="1"/>
    <col min="9" max="9" width="13.5546875" style="209" customWidth="1"/>
    <col min="10" max="10" width="12.5546875" style="209" customWidth="1"/>
    <col min="11" max="11" width="8.88671875" style="209"/>
    <col min="12" max="12" width="14.5546875" style="209" bestFit="1" customWidth="1"/>
    <col min="13" max="14" width="8.88671875" style="209"/>
    <col min="15" max="15" width="11.88671875" style="209" bestFit="1" customWidth="1"/>
    <col min="16" max="16" width="15.109375" style="209" bestFit="1" customWidth="1"/>
    <col min="17" max="18" width="8.88671875" style="209" customWidth="1"/>
    <col min="19" max="19" width="11.5546875" style="209" customWidth="1"/>
    <col min="20" max="20" width="13.5546875" style="209" customWidth="1"/>
    <col min="21" max="21" width="14" style="209" customWidth="1"/>
    <col min="22" max="23" width="8.88671875" style="209" customWidth="1"/>
    <col min="24" max="25" width="12.44140625" style="209" customWidth="1"/>
    <col min="26" max="26" width="13.44140625" style="209" customWidth="1"/>
    <col min="27" max="27" width="23.44140625" style="209" customWidth="1"/>
    <col min="28" max="30" width="22.44140625" style="209" customWidth="1"/>
    <col min="31" max="32" width="12" style="209" customWidth="1"/>
    <col min="33" max="33" width="14.5546875" style="209" customWidth="1"/>
    <col min="34" max="34" width="10.5546875" style="209" customWidth="1"/>
    <col min="35" max="35" width="10.44140625" style="209" bestFit="1" customWidth="1"/>
    <col min="36" max="36" width="13.44140625" style="209" customWidth="1"/>
    <col min="37" max="37" width="12.5546875" style="209" bestFit="1" customWidth="1"/>
    <col min="38" max="38" width="22.5546875" style="209" bestFit="1" customWidth="1"/>
    <col min="39" max="39" width="10.5546875" style="209" customWidth="1"/>
    <col min="40" max="40" width="24.88671875" style="209" bestFit="1" customWidth="1"/>
    <col min="41" max="41" width="9.44140625" style="209" customWidth="1"/>
    <col min="42" max="42" width="10.44140625" style="209" customWidth="1"/>
    <col min="43" max="16384" width="8.88671875" style="209"/>
  </cols>
  <sheetData>
    <row r="1" spans="1:107" ht="15.6">
      <c r="A1" s="207" t="s">
        <v>351</v>
      </c>
      <c r="B1" s="207"/>
      <c r="C1" s="207"/>
      <c r="D1" s="207"/>
      <c r="E1" s="207"/>
      <c r="F1" s="207"/>
      <c r="G1" s="207"/>
      <c r="H1" s="207"/>
      <c r="I1" s="207"/>
      <c r="J1" s="207"/>
      <c r="K1" s="207"/>
      <c r="L1" s="207"/>
      <c r="M1" s="207"/>
      <c r="N1" s="207"/>
      <c r="O1" s="207"/>
      <c r="P1" s="207"/>
      <c r="Q1" s="207"/>
      <c r="R1" s="207"/>
      <c r="S1" s="207"/>
      <c r="T1" s="207"/>
      <c r="U1" s="207"/>
      <c r="V1" s="207"/>
      <c r="W1" s="207"/>
      <c r="X1" s="207"/>
      <c r="Y1" s="207"/>
      <c r="Z1" s="207"/>
      <c r="AA1" s="208" t="s">
        <v>352</v>
      </c>
      <c r="AB1" s="208"/>
      <c r="AC1" s="208"/>
      <c r="AD1" s="208"/>
      <c r="AE1" s="208"/>
      <c r="AF1" s="208"/>
      <c r="AG1" s="208"/>
      <c r="AH1" s="208"/>
      <c r="AI1" s="208"/>
      <c r="AJ1" s="208"/>
    </row>
    <row r="2" spans="1:107" ht="115.2">
      <c r="A2" s="210" t="s">
        <v>353</v>
      </c>
      <c r="B2" s="211" t="s">
        <v>354</v>
      </c>
      <c r="C2" s="211" t="s">
        <v>355</v>
      </c>
      <c r="D2" s="210" t="s">
        <v>356</v>
      </c>
      <c r="E2" s="210" t="s">
        <v>357</v>
      </c>
      <c r="F2" s="211" t="s">
        <v>358</v>
      </c>
      <c r="G2" s="211" t="s">
        <v>359</v>
      </c>
      <c r="H2" s="211" t="s">
        <v>360</v>
      </c>
      <c r="I2" s="211" t="s">
        <v>361</v>
      </c>
      <c r="J2" s="211" t="s">
        <v>362</v>
      </c>
      <c r="K2" s="211" t="s">
        <v>363</v>
      </c>
      <c r="L2" s="211" t="s">
        <v>364</v>
      </c>
      <c r="M2" s="211" t="s">
        <v>365</v>
      </c>
      <c r="N2" s="211" t="s">
        <v>366</v>
      </c>
      <c r="O2" s="211" t="s">
        <v>367</v>
      </c>
      <c r="P2" s="211" t="s">
        <v>368</v>
      </c>
      <c r="Q2" s="211" t="s">
        <v>369</v>
      </c>
      <c r="R2" s="211" t="s">
        <v>370</v>
      </c>
      <c r="S2" s="211" t="s">
        <v>371</v>
      </c>
      <c r="T2" s="211" t="s">
        <v>372</v>
      </c>
      <c r="U2" s="211" t="s">
        <v>373</v>
      </c>
      <c r="V2" s="211" t="s">
        <v>374</v>
      </c>
      <c r="W2" s="211" t="s">
        <v>375</v>
      </c>
      <c r="X2" s="211" t="s">
        <v>376</v>
      </c>
      <c r="Y2" s="211" t="s">
        <v>377</v>
      </c>
      <c r="Z2" s="211" t="s">
        <v>378</v>
      </c>
      <c r="AA2" s="211" t="s">
        <v>379</v>
      </c>
      <c r="AB2" s="211" t="s">
        <v>380</v>
      </c>
      <c r="AC2" s="211" t="s">
        <v>381</v>
      </c>
      <c r="AD2" s="211" t="s">
        <v>382</v>
      </c>
      <c r="AE2" s="211" t="s">
        <v>383</v>
      </c>
      <c r="AF2" s="211" t="s">
        <v>384</v>
      </c>
      <c r="AG2" s="211" t="s">
        <v>385</v>
      </c>
      <c r="AH2" s="211" t="s">
        <v>386</v>
      </c>
      <c r="AI2" s="211" t="s">
        <v>387</v>
      </c>
      <c r="AJ2" s="211" t="s">
        <v>388</v>
      </c>
      <c r="AK2" s="212" t="s">
        <v>389</v>
      </c>
      <c r="AL2" s="212" t="s">
        <v>390</v>
      </c>
      <c r="AM2" s="212" t="s">
        <v>391</v>
      </c>
      <c r="AN2" s="212" t="s">
        <v>392</v>
      </c>
      <c r="AO2" s="212" t="s">
        <v>393</v>
      </c>
      <c r="AP2" s="212" t="s">
        <v>394</v>
      </c>
      <c r="AQ2" s="212" t="s">
        <v>395</v>
      </c>
      <c r="AR2" s="212" t="s">
        <v>396</v>
      </c>
      <c r="AS2" s="212" t="s">
        <v>397</v>
      </c>
      <c r="AT2" s="212" t="s">
        <v>398</v>
      </c>
      <c r="AU2" s="212" t="s">
        <v>399</v>
      </c>
      <c r="AV2" s="212" t="s">
        <v>400</v>
      </c>
      <c r="AW2" s="212" t="s">
        <v>401</v>
      </c>
      <c r="AX2" s="212" t="s">
        <v>402</v>
      </c>
      <c r="AY2" s="212" t="s">
        <v>403</v>
      </c>
      <c r="AZ2" s="212" t="s">
        <v>404</v>
      </c>
      <c r="BA2" s="212" t="s">
        <v>405</v>
      </c>
      <c r="BB2" s="212" t="s">
        <v>406</v>
      </c>
      <c r="BC2" s="212" t="s">
        <v>407</v>
      </c>
      <c r="BD2" s="212" t="s">
        <v>408</v>
      </c>
      <c r="BE2" s="212" t="s">
        <v>409</v>
      </c>
      <c r="BF2" s="212" t="s">
        <v>410</v>
      </c>
      <c r="BG2" s="212" t="s">
        <v>411</v>
      </c>
      <c r="BH2" s="212" t="s">
        <v>412</v>
      </c>
      <c r="BI2" s="212" t="s">
        <v>413</v>
      </c>
      <c r="BJ2" s="212" t="s">
        <v>414</v>
      </c>
      <c r="BK2" s="212" t="s">
        <v>415</v>
      </c>
      <c r="BL2" s="212" t="s">
        <v>416</v>
      </c>
      <c r="BM2" s="212" t="s">
        <v>417</v>
      </c>
      <c r="BN2" s="212" t="s">
        <v>418</v>
      </c>
      <c r="BO2" s="212" t="s">
        <v>419</v>
      </c>
      <c r="BP2" s="212" t="s">
        <v>420</v>
      </c>
      <c r="BQ2" s="212" t="s">
        <v>421</v>
      </c>
      <c r="BR2" s="212" t="s">
        <v>422</v>
      </c>
      <c r="BS2" s="212" t="s">
        <v>423</v>
      </c>
      <c r="BT2" s="212" t="s">
        <v>424</v>
      </c>
      <c r="BU2" s="212" t="s">
        <v>425</v>
      </c>
      <c r="BV2" s="212" t="s">
        <v>426</v>
      </c>
      <c r="BW2" s="212" t="s">
        <v>427</v>
      </c>
      <c r="BX2" s="212" t="s">
        <v>428</v>
      </c>
      <c r="BY2" s="212" t="s">
        <v>429</v>
      </c>
      <c r="BZ2" s="212" t="s">
        <v>430</v>
      </c>
      <c r="CA2" s="212" t="s">
        <v>431</v>
      </c>
      <c r="CB2" s="212" t="s">
        <v>432</v>
      </c>
      <c r="CC2" s="212" t="s">
        <v>433</v>
      </c>
      <c r="CD2" s="212" t="s">
        <v>434</v>
      </c>
      <c r="CE2" s="212" t="s">
        <v>435</v>
      </c>
      <c r="CF2" s="212" t="s">
        <v>436</v>
      </c>
      <c r="CG2" s="212" t="s">
        <v>437</v>
      </c>
      <c r="CH2" s="212" t="s">
        <v>438</v>
      </c>
      <c r="CI2" s="212" t="s">
        <v>439</v>
      </c>
      <c r="CJ2" s="212" t="s">
        <v>440</v>
      </c>
      <c r="CK2" s="212" t="s">
        <v>441</v>
      </c>
      <c r="CL2" s="212" t="s">
        <v>442</v>
      </c>
      <c r="CM2" s="212" t="s">
        <v>443</v>
      </c>
      <c r="CN2" s="212" t="s">
        <v>444</v>
      </c>
      <c r="CO2" s="212" t="s">
        <v>445</v>
      </c>
      <c r="CP2" s="212" t="s">
        <v>446</v>
      </c>
      <c r="CQ2" s="212" t="s">
        <v>447</v>
      </c>
      <c r="CR2" s="212" t="s">
        <v>448</v>
      </c>
      <c r="CS2" s="212" t="s">
        <v>449</v>
      </c>
      <c r="CT2" s="212" t="s">
        <v>450</v>
      </c>
      <c r="CU2" s="212" t="s">
        <v>451</v>
      </c>
      <c r="CV2" s="212" t="s">
        <v>452</v>
      </c>
      <c r="CW2" s="212" t="s">
        <v>453</v>
      </c>
      <c r="CX2" s="212" t="s">
        <v>454</v>
      </c>
      <c r="CY2" s="212" t="s">
        <v>455</v>
      </c>
      <c r="CZ2" s="212" t="s">
        <v>456</v>
      </c>
      <c r="DA2" s="212" t="s">
        <v>457</v>
      </c>
      <c r="DB2" s="212" t="s">
        <v>458</v>
      </c>
      <c r="DC2" s="212" t="s">
        <v>459</v>
      </c>
    </row>
    <row r="3" spans="1:107">
      <c r="A3" s="213" t="s">
        <v>460</v>
      </c>
      <c r="B3" s="214">
        <v>908</v>
      </c>
      <c r="C3" s="214">
        <v>908</v>
      </c>
      <c r="D3" s="215">
        <v>8231</v>
      </c>
      <c r="E3" s="216">
        <f>D3</f>
        <v>8231</v>
      </c>
      <c r="F3" s="217">
        <v>45688</v>
      </c>
      <c r="G3" s="215" t="s">
        <v>148</v>
      </c>
      <c r="H3" s="215" t="s">
        <v>469</v>
      </c>
      <c r="I3" s="209">
        <v>2021</v>
      </c>
      <c r="J3" s="209" t="s">
        <v>461</v>
      </c>
      <c r="K3" s="209" t="s">
        <v>462</v>
      </c>
      <c r="L3" s="218">
        <v>17134524</v>
      </c>
      <c r="M3" s="209" t="s">
        <v>463</v>
      </c>
      <c r="N3" s="209" t="s">
        <v>464</v>
      </c>
      <c r="O3" s="209" t="s">
        <v>465</v>
      </c>
      <c r="P3" s="217">
        <v>40205</v>
      </c>
      <c r="Q3" s="217" t="s">
        <v>558</v>
      </c>
      <c r="R3" s="209" t="s">
        <v>464</v>
      </c>
      <c r="S3" s="209" t="s">
        <v>466</v>
      </c>
      <c r="T3" s="209">
        <v>142</v>
      </c>
      <c r="U3" s="218">
        <v>0</v>
      </c>
      <c r="V3" s="219">
        <v>0</v>
      </c>
      <c r="W3" s="209" t="s">
        <v>467</v>
      </c>
      <c r="X3" s="209" t="s">
        <v>468</v>
      </c>
      <c r="Y3" s="209" t="s">
        <v>468</v>
      </c>
      <c r="Z3" s="209" t="s">
        <v>469</v>
      </c>
      <c r="AA3" s="213" t="s">
        <v>460</v>
      </c>
      <c r="AB3" s="216">
        <f>C3</f>
        <v>908</v>
      </c>
      <c r="AC3" s="216">
        <v>6812</v>
      </c>
      <c r="AD3" s="216">
        <f>AC3</f>
        <v>6812</v>
      </c>
      <c r="AE3" s="209" t="s">
        <v>558</v>
      </c>
      <c r="AF3" s="209" t="s">
        <v>470</v>
      </c>
      <c r="AG3" s="219">
        <v>72992332.269999996</v>
      </c>
      <c r="AH3" s="209" t="s">
        <v>470</v>
      </c>
      <c r="AI3" s="220">
        <v>40205</v>
      </c>
      <c r="AJ3" s="209" t="s">
        <v>471</v>
      </c>
      <c r="AK3" s="209" t="s">
        <v>472</v>
      </c>
      <c r="AL3" s="209" t="s">
        <v>472</v>
      </c>
      <c r="AM3" s="209" t="s">
        <v>472</v>
      </c>
      <c r="AN3" s="209" t="s">
        <v>472</v>
      </c>
      <c r="AO3" s="209" t="s">
        <v>472</v>
      </c>
      <c r="AP3" s="209" t="s">
        <v>472</v>
      </c>
      <c r="AQ3" s="209" t="s">
        <v>472</v>
      </c>
      <c r="AR3" s="209" t="s">
        <v>472</v>
      </c>
      <c r="AS3" s="209" t="s">
        <v>472</v>
      </c>
      <c r="AT3" s="209" t="s">
        <v>472</v>
      </c>
      <c r="AU3" s="209" t="s">
        <v>472</v>
      </c>
      <c r="AV3" s="209" t="s">
        <v>472</v>
      </c>
      <c r="AW3" s="209" t="s">
        <v>472</v>
      </c>
      <c r="AX3" s="209" t="s">
        <v>472</v>
      </c>
      <c r="AY3" s="209" t="s">
        <v>472</v>
      </c>
      <c r="AZ3" s="209" t="s">
        <v>472</v>
      </c>
      <c r="BA3" s="209" t="s">
        <v>472</v>
      </c>
      <c r="BB3" s="209" t="s">
        <v>472</v>
      </c>
      <c r="BC3" s="209" t="s">
        <v>472</v>
      </c>
      <c r="BD3" s="209" t="s">
        <v>472</v>
      </c>
      <c r="BE3" s="209" t="s">
        <v>472</v>
      </c>
      <c r="BF3" s="209" t="s">
        <v>472</v>
      </c>
      <c r="BG3" s="209" t="s">
        <v>472</v>
      </c>
      <c r="BH3" s="209" t="s">
        <v>472</v>
      </c>
      <c r="BI3" s="209" t="s">
        <v>472</v>
      </c>
      <c r="BJ3" s="209" t="s">
        <v>472</v>
      </c>
      <c r="BK3" s="209" t="s">
        <v>472</v>
      </c>
      <c r="BL3" s="209" t="s">
        <v>472</v>
      </c>
      <c r="BM3" s="209" t="s">
        <v>472</v>
      </c>
      <c r="BN3" s="209" t="s">
        <v>472</v>
      </c>
      <c r="BO3" s="209" t="s">
        <v>472</v>
      </c>
      <c r="BP3" s="209" t="s">
        <v>472</v>
      </c>
      <c r="BQ3" s="209" t="s">
        <v>472</v>
      </c>
      <c r="BR3" s="209" t="s">
        <v>472</v>
      </c>
      <c r="BS3" s="209" t="s">
        <v>472</v>
      </c>
      <c r="BT3" s="209" t="s">
        <v>472</v>
      </c>
      <c r="BU3" s="209" t="s">
        <v>472</v>
      </c>
      <c r="BV3" s="209" t="s">
        <v>472</v>
      </c>
      <c r="BW3" s="209" t="s">
        <v>472</v>
      </c>
      <c r="BX3" s="209" t="s">
        <v>472</v>
      </c>
      <c r="BY3" s="209" t="s">
        <v>472</v>
      </c>
      <c r="BZ3" s="209" t="s">
        <v>472</v>
      </c>
      <c r="CA3" s="209" t="s">
        <v>472</v>
      </c>
      <c r="CB3" s="209" t="s">
        <v>472</v>
      </c>
      <c r="CC3" s="209" t="s">
        <v>472</v>
      </c>
      <c r="CD3" s="209" t="s">
        <v>472</v>
      </c>
      <c r="CE3" s="209" t="s">
        <v>472</v>
      </c>
      <c r="CF3" s="209" t="s">
        <v>472</v>
      </c>
      <c r="CG3" s="209" t="s">
        <v>472</v>
      </c>
      <c r="CH3" s="209" t="s">
        <v>472</v>
      </c>
      <c r="CI3" s="209" t="s">
        <v>472</v>
      </c>
      <c r="CJ3" s="209" t="s">
        <v>472</v>
      </c>
      <c r="CK3" s="209" t="s">
        <v>472</v>
      </c>
      <c r="CL3" s="209" t="s">
        <v>472</v>
      </c>
      <c r="CM3" s="209" t="s">
        <v>472</v>
      </c>
      <c r="CN3" s="209" t="s">
        <v>472</v>
      </c>
      <c r="CO3" s="209" t="s">
        <v>472</v>
      </c>
      <c r="CP3" s="209" t="s">
        <v>472</v>
      </c>
      <c r="CQ3" s="209" t="s">
        <v>472</v>
      </c>
      <c r="CR3" s="209" t="s">
        <v>472</v>
      </c>
      <c r="CS3" s="209" t="s">
        <v>472</v>
      </c>
      <c r="CT3" s="209" t="s">
        <v>472</v>
      </c>
      <c r="CU3" s="209" t="s">
        <v>472</v>
      </c>
      <c r="CV3" s="209" t="s">
        <v>472</v>
      </c>
      <c r="CW3" s="209" t="s">
        <v>472</v>
      </c>
      <c r="CX3" s="209" t="s">
        <v>472</v>
      </c>
      <c r="CY3" s="209" t="s">
        <v>472</v>
      </c>
      <c r="CZ3" s="209" t="s">
        <v>472</v>
      </c>
      <c r="DA3" s="209" t="s">
        <v>472</v>
      </c>
      <c r="DB3" s="209" t="s">
        <v>472</v>
      </c>
      <c r="DC3" s="209" t="s">
        <v>472</v>
      </c>
    </row>
    <row r="4" spans="1:107">
      <c r="A4" s="213" t="s">
        <v>460</v>
      </c>
      <c r="B4" s="214">
        <v>963</v>
      </c>
      <c r="C4" s="214">
        <v>963</v>
      </c>
      <c r="D4" s="215">
        <v>8217</v>
      </c>
      <c r="E4" s="216">
        <f t="shared" ref="E4:E67" si="0">D4</f>
        <v>8217</v>
      </c>
      <c r="F4" s="217">
        <v>45688</v>
      </c>
      <c r="G4" s="215" t="s">
        <v>148</v>
      </c>
      <c r="H4" s="215" t="s">
        <v>469</v>
      </c>
      <c r="I4" s="209">
        <v>2021</v>
      </c>
      <c r="J4" s="209" t="s">
        <v>461</v>
      </c>
      <c r="K4" s="209" t="s">
        <v>462</v>
      </c>
      <c r="L4" s="218">
        <v>4437062</v>
      </c>
      <c r="M4" s="209" t="s">
        <v>463</v>
      </c>
      <c r="N4" s="209" t="s">
        <v>464</v>
      </c>
      <c r="O4" s="209" t="s">
        <v>465</v>
      </c>
      <c r="P4" s="217">
        <v>40359</v>
      </c>
      <c r="Q4" s="217" t="s">
        <v>558</v>
      </c>
      <c r="R4" s="209" t="s">
        <v>464</v>
      </c>
      <c r="S4" s="209" t="s">
        <v>466</v>
      </c>
      <c r="T4" s="209">
        <v>174</v>
      </c>
      <c r="U4" s="218">
        <v>0</v>
      </c>
      <c r="V4" s="219">
        <v>0</v>
      </c>
      <c r="W4" s="209" t="s">
        <v>467</v>
      </c>
      <c r="X4" s="209" t="s">
        <v>468</v>
      </c>
      <c r="Y4" s="209" t="s">
        <v>468</v>
      </c>
      <c r="Z4" s="209" t="s">
        <v>469</v>
      </c>
      <c r="AA4" s="213" t="s">
        <v>460</v>
      </c>
      <c r="AB4" s="216">
        <f t="shared" ref="AB4:AB67" si="1">C4</f>
        <v>963</v>
      </c>
      <c r="AC4" s="216">
        <v>6810</v>
      </c>
      <c r="AD4" s="216">
        <f t="shared" ref="AD4:AD67" si="2">AC4</f>
        <v>6810</v>
      </c>
      <c r="AE4" s="209" t="s">
        <v>558</v>
      </c>
      <c r="AF4" s="209" t="s">
        <v>470</v>
      </c>
      <c r="AG4" s="219">
        <v>15982498.93</v>
      </c>
      <c r="AH4" s="209" t="s">
        <v>470</v>
      </c>
      <c r="AI4" s="221">
        <v>40234</v>
      </c>
      <c r="AJ4" s="209" t="s">
        <v>471</v>
      </c>
      <c r="AK4" s="209" t="s">
        <v>472</v>
      </c>
      <c r="AL4" s="209" t="s">
        <v>472</v>
      </c>
      <c r="AM4" s="209" t="s">
        <v>472</v>
      </c>
      <c r="AN4" s="209" t="s">
        <v>472</v>
      </c>
      <c r="AO4" s="209" t="s">
        <v>472</v>
      </c>
      <c r="AP4" s="209" t="s">
        <v>472</v>
      </c>
      <c r="AQ4" s="209" t="s">
        <v>472</v>
      </c>
      <c r="AR4" s="209" t="s">
        <v>472</v>
      </c>
      <c r="AS4" s="209" t="s">
        <v>472</v>
      </c>
      <c r="AT4" s="209" t="s">
        <v>472</v>
      </c>
      <c r="AU4" s="209" t="s">
        <v>472</v>
      </c>
      <c r="AV4" s="209" t="s">
        <v>472</v>
      </c>
      <c r="AW4" s="209" t="s">
        <v>472</v>
      </c>
      <c r="AX4" s="209" t="s">
        <v>472</v>
      </c>
      <c r="AY4" s="209" t="s">
        <v>472</v>
      </c>
      <c r="AZ4" s="209" t="s">
        <v>472</v>
      </c>
      <c r="BA4" s="209" t="s">
        <v>472</v>
      </c>
      <c r="BB4" s="209" t="s">
        <v>472</v>
      </c>
      <c r="BC4" s="209" t="s">
        <v>472</v>
      </c>
      <c r="BD4" s="209" t="s">
        <v>472</v>
      </c>
      <c r="BE4" s="209" t="s">
        <v>472</v>
      </c>
      <c r="BF4" s="209" t="s">
        <v>472</v>
      </c>
      <c r="BG4" s="209" t="s">
        <v>472</v>
      </c>
      <c r="BH4" s="209" t="s">
        <v>472</v>
      </c>
      <c r="BI4" s="209" t="s">
        <v>472</v>
      </c>
      <c r="BJ4" s="209" t="s">
        <v>472</v>
      </c>
      <c r="BK4" s="209" t="s">
        <v>472</v>
      </c>
      <c r="BL4" s="209" t="s">
        <v>472</v>
      </c>
      <c r="BM4" s="209" t="s">
        <v>472</v>
      </c>
      <c r="BN4" s="209" t="s">
        <v>472</v>
      </c>
      <c r="BO4" s="209" t="s">
        <v>472</v>
      </c>
      <c r="BP4" s="209" t="s">
        <v>472</v>
      </c>
      <c r="BQ4" s="209" t="s">
        <v>472</v>
      </c>
      <c r="BR4" s="209" t="s">
        <v>472</v>
      </c>
      <c r="BS4" s="209" t="s">
        <v>472</v>
      </c>
      <c r="BT4" s="209" t="s">
        <v>472</v>
      </c>
      <c r="BU4" s="209" t="s">
        <v>472</v>
      </c>
      <c r="BV4" s="209" t="s">
        <v>472</v>
      </c>
      <c r="BW4" s="209" t="s">
        <v>472</v>
      </c>
      <c r="BX4" s="209" t="s">
        <v>472</v>
      </c>
      <c r="BY4" s="209" t="s">
        <v>472</v>
      </c>
      <c r="BZ4" s="209" t="s">
        <v>472</v>
      </c>
      <c r="CA4" s="209" t="s">
        <v>472</v>
      </c>
      <c r="CB4" s="209" t="s">
        <v>472</v>
      </c>
      <c r="CC4" s="209" t="s">
        <v>472</v>
      </c>
      <c r="CD4" s="209" t="s">
        <v>472</v>
      </c>
      <c r="CE4" s="209" t="s">
        <v>472</v>
      </c>
      <c r="CF4" s="209" t="s">
        <v>472</v>
      </c>
      <c r="CG4" s="209" t="s">
        <v>472</v>
      </c>
      <c r="CH4" s="209" t="s">
        <v>472</v>
      </c>
      <c r="CI4" s="209" t="s">
        <v>472</v>
      </c>
      <c r="CJ4" s="209" t="s">
        <v>472</v>
      </c>
      <c r="CK4" s="209" t="s">
        <v>472</v>
      </c>
      <c r="CL4" s="209" t="s">
        <v>472</v>
      </c>
      <c r="CM4" s="209" t="s">
        <v>472</v>
      </c>
      <c r="CN4" s="209" t="s">
        <v>472</v>
      </c>
      <c r="CO4" s="209" t="s">
        <v>472</v>
      </c>
      <c r="CP4" s="209" t="s">
        <v>472</v>
      </c>
      <c r="CQ4" s="209" t="s">
        <v>472</v>
      </c>
      <c r="CR4" s="209" t="s">
        <v>472</v>
      </c>
      <c r="CS4" s="209" t="s">
        <v>472</v>
      </c>
      <c r="CT4" s="209" t="s">
        <v>472</v>
      </c>
      <c r="CU4" s="209" t="s">
        <v>472</v>
      </c>
      <c r="CV4" s="209" t="s">
        <v>472</v>
      </c>
      <c r="CW4" s="209" t="s">
        <v>472</v>
      </c>
      <c r="CX4" s="209" t="s">
        <v>472</v>
      </c>
      <c r="CY4" s="209" t="s">
        <v>472</v>
      </c>
      <c r="CZ4" s="209" t="s">
        <v>472</v>
      </c>
      <c r="DA4" s="209" t="s">
        <v>472</v>
      </c>
      <c r="DB4" s="209" t="s">
        <v>472</v>
      </c>
      <c r="DC4" s="209" t="s">
        <v>472</v>
      </c>
    </row>
    <row r="5" spans="1:107">
      <c r="A5" s="213" t="s">
        <v>460</v>
      </c>
      <c r="B5" s="214">
        <v>965</v>
      </c>
      <c r="C5" s="214">
        <v>965</v>
      </c>
      <c r="D5" s="215">
        <v>8305</v>
      </c>
      <c r="E5" s="216">
        <f t="shared" si="0"/>
        <v>8305</v>
      </c>
      <c r="F5" s="217">
        <v>45688</v>
      </c>
      <c r="G5" s="215" t="s">
        <v>148</v>
      </c>
      <c r="H5" s="215" t="s">
        <v>469</v>
      </c>
      <c r="I5" s="209">
        <v>2021</v>
      </c>
      <c r="J5" s="209" t="s">
        <v>461</v>
      </c>
      <c r="K5" s="209" t="s">
        <v>462</v>
      </c>
      <c r="L5" s="218">
        <v>5362967</v>
      </c>
      <c r="M5" s="209" t="s">
        <v>463</v>
      </c>
      <c r="N5" s="209" t="s">
        <v>464</v>
      </c>
      <c r="O5" s="209" t="s">
        <v>465</v>
      </c>
      <c r="P5" s="217">
        <v>40365</v>
      </c>
      <c r="Q5" s="217" t="s">
        <v>558</v>
      </c>
      <c r="R5" s="209" t="s">
        <v>464</v>
      </c>
      <c r="S5" s="209" t="s">
        <v>466</v>
      </c>
      <c r="T5" s="209">
        <v>163</v>
      </c>
      <c r="U5" s="218">
        <v>0</v>
      </c>
      <c r="V5" s="219">
        <v>0</v>
      </c>
      <c r="W5" s="209" t="s">
        <v>467</v>
      </c>
      <c r="X5" s="209" t="s">
        <v>468</v>
      </c>
      <c r="Y5" s="209" t="s">
        <v>468</v>
      </c>
      <c r="Z5" s="209" t="s">
        <v>469</v>
      </c>
      <c r="AA5" s="213" t="s">
        <v>460</v>
      </c>
      <c r="AB5" s="216">
        <f t="shared" si="1"/>
        <v>965</v>
      </c>
      <c r="AC5" s="216">
        <v>6811</v>
      </c>
      <c r="AD5" s="216">
        <f t="shared" si="2"/>
        <v>6811</v>
      </c>
      <c r="AE5" s="209" t="s">
        <v>558</v>
      </c>
      <c r="AF5" s="209" t="s">
        <v>470</v>
      </c>
      <c r="AG5" s="219">
        <v>19165333.170000002</v>
      </c>
      <c r="AH5" s="209" t="s">
        <v>470</v>
      </c>
      <c r="AI5" s="221">
        <v>40325</v>
      </c>
      <c r="AJ5" s="209" t="s">
        <v>471</v>
      </c>
      <c r="AK5" s="209" t="s">
        <v>472</v>
      </c>
      <c r="AL5" s="209" t="s">
        <v>472</v>
      </c>
      <c r="AM5" s="209" t="s">
        <v>472</v>
      </c>
      <c r="AN5" s="209" t="s">
        <v>472</v>
      </c>
      <c r="AO5" s="209" t="s">
        <v>472</v>
      </c>
      <c r="AP5" s="209" t="s">
        <v>472</v>
      </c>
      <c r="AQ5" s="209" t="s">
        <v>472</v>
      </c>
      <c r="AR5" s="209" t="s">
        <v>472</v>
      </c>
      <c r="AS5" s="209" t="s">
        <v>472</v>
      </c>
      <c r="AT5" s="209" t="s">
        <v>472</v>
      </c>
      <c r="AU5" s="209" t="s">
        <v>472</v>
      </c>
      <c r="AV5" s="209" t="s">
        <v>472</v>
      </c>
      <c r="AW5" s="209" t="s">
        <v>472</v>
      </c>
      <c r="AX5" s="209" t="s">
        <v>472</v>
      </c>
      <c r="AY5" s="209" t="s">
        <v>472</v>
      </c>
      <c r="AZ5" s="209" t="s">
        <v>472</v>
      </c>
      <c r="BA5" s="209" t="s">
        <v>472</v>
      </c>
      <c r="BB5" s="209" t="s">
        <v>472</v>
      </c>
      <c r="BC5" s="209" t="s">
        <v>472</v>
      </c>
      <c r="BD5" s="209" t="s">
        <v>472</v>
      </c>
      <c r="BE5" s="209" t="s">
        <v>472</v>
      </c>
      <c r="BF5" s="209" t="s">
        <v>472</v>
      </c>
      <c r="BG5" s="209" t="s">
        <v>472</v>
      </c>
      <c r="BH5" s="209" t="s">
        <v>472</v>
      </c>
      <c r="BI5" s="209" t="s">
        <v>472</v>
      </c>
      <c r="BJ5" s="209" t="s">
        <v>472</v>
      </c>
      <c r="BK5" s="209" t="s">
        <v>472</v>
      </c>
      <c r="BL5" s="209" t="s">
        <v>472</v>
      </c>
      <c r="BM5" s="209" t="s">
        <v>472</v>
      </c>
      <c r="BN5" s="209" t="s">
        <v>472</v>
      </c>
      <c r="BO5" s="209" t="s">
        <v>472</v>
      </c>
      <c r="BP5" s="209" t="s">
        <v>472</v>
      </c>
      <c r="BQ5" s="209" t="s">
        <v>472</v>
      </c>
      <c r="BR5" s="209" t="s">
        <v>472</v>
      </c>
      <c r="BS5" s="209" t="s">
        <v>472</v>
      </c>
      <c r="BT5" s="209" t="s">
        <v>472</v>
      </c>
      <c r="BU5" s="209" t="s">
        <v>472</v>
      </c>
      <c r="BV5" s="209" t="s">
        <v>472</v>
      </c>
      <c r="BW5" s="209" t="s">
        <v>472</v>
      </c>
      <c r="BX5" s="209" t="s">
        <v>472</v>
      </c>
      <c r="BY5" s="209" t="s">
        <v>472</v>
      </c>
      <c r="BZ5" s="209" t="s">
        <v>472</v>
      </c>
      <c r="CA5" s="209" t="s">
        <v>472</v>
      </c>
      <c r="CB5" s="209" t="s">
        <v>472</v>
      </c>
      <c r="CC5" s="209" t="s">
        <v>472</v>
      </c>
      <c r="CD5" s="209" t="s">
        <v>472</v>
      </c>
      <c r="CE5" s="209" t="s">
        <v>472</v>
      </c>
      <c r="CF5" s="209" t="s">
        <v>472</v>
      </c>
      <c r="CG5" s="209" t="s">
        <v>472</v>
      </c>
      <c r="CH5" s="209" t="s">
        <v>472</v>
      </c>
      <c r="CI5" s="209" t="s">
        <v>472</v>
      </c>
      <c r="CJ5" s="209" t="s">
        <v>472</v>
      </c>
      <c r="CK5" s="209" t="s">
        <v>472</v>
      </c>
      <c r="CL5" s="209" t="s">
        <v>472</v>
      </c>
      <c r="CM5" s="209" t="s">
        <v>472</v>
      </c>
      <c r="CN5" s="209" t="s">
        <v>472</v>
      </c>
      <c r="CO5" s="209" t="s">
        <v>472</v>
      </c>
      <c r="CP5" s="209" t="s">
        <v>472</v>
      </c>
      <c r="CQ5" s="209" t="s">
        <v>472</v>
      </c>
      <c r="CR5" s="209" t="s">
        <v>472</v>
      </c>
      <c r="CS5" s="209" t="s">
        <v>472</v>
      </c>
      <c r="CT5" s="209" t="s">
        <v>472</v>
      </c>
      <c r="CU5" s="209" t="s">
        <v>472</v>
      </c>
      <c r="CV5" s="209" t="s">
        <v>472</v>
      </c>
      <c r="CW5" s="209" t="s">
        <v>472</v>
      </c>
      <c r="CX5" s="209" t="s">
        <v>472</v>
      </c>
      <c r="CY5" s="209" t="s">
        <v>472</v>
      </c>
      <c r="CZ5" s="209" t="s">
        <v>472</v>
      </c>
      <c r="DA5" s="209" t="s">
        <v>472</v>
      </c>
      <c r="DB5" s="209" t="s">
        <v>472</v>
      </c>
      <c r="DC5" s="209" t="s">
        <v>472</v>
      </c>
    </row>
    <row r="6" spans="1:107">
      <c r="A6" s="213" t="s">
        <v>460</v>
      </c>
      <c r="B6" s="214">
        <v>991</v>
      </c>
      <c r="C6" s="214">
        <v>991</v>
      </c>
      <c r="D6" s="215">
        <v>8163</v>
      </c>
      <c r="E6" s="216">
        <f t="shared" si="0"/>
        <v>8163</v>
      </c>
      <c r="F6" s="217">
        <v>45688</v>
      </c>
      <c r="G6" s="215" t="s">
        <v>148</v>
      </c>
      <c r="H6" s="215" t="s">
        <v>469</v>
      </c>
      <c r="I6" s="209">
        <v>2021</v>
      </c>
      <c r="J6" s="209" t="s">
        <v>461</v>
      </c>
      <c r="K6" s="209" t="s">
        <v>462</v>
      </c>
      <c r="L6" s="218">
        <v>4767456</v>
      </c>
      <c r="M6" s="209" t="s">
        <v>463</v>
      </c>
      <c r="N6" s="209" t="s">
        <v>464</v>
      </c>
      <c r="O6" s="209" t="s">
        <v>465</v>
      </c>
      <c r="P6" s="217">
        <v>40414</v>
      </c>
      <c r="Q6" s="217" t="s">
        <v>559</v>
      </c>
      <c r="R6" s="209" t="s">
        <v>464</v>
      </c>
      <c r="S6" s="209" t="s">
        <v>466</v>
      </c>
      <c r="T6" s="209">
        <v>174</v>
      </c>
      <c r="U6" s="218">
        <v>0</v>
      </c>
      <c r="V6" s="219">
        <v>0</v>
      </c>
      <c r="W6" s="209" t="s">
        <v>467</v>
      </c>
      <c r="X6" s="209" t="s">
        <v>468</v>
      </c>
      <c r="Y6" s="209" t="s">
        <v>468</v>
      </c>
      <c r="Z6" s="209" t="s">
        <v>469</v>
      </c>
      <c r="AA6" s="213" t="s">
        <v>460</v>
      </c>
      <c r="AB6" s="216">
        <f t="shared" si="1"/>
        <v>991</v>
      </c>
      <c r="AC6" s="216">
        <v>313</v>
      </c>
      <c r="AD6" s="216">
        <f t="shared" si="2"/>
        <v>313</v>
      </c>
      <c r="AE6" s="209" t="s">
        <v>559</v>
      </c>
      <c r="AF6" s="209" t="s">
        <v>470</v>
      </c>
      <c r="AG6" s="219">
        <v>6186235.6299999999</v>
      </c>
      <c r="AH6" s="209" t="s">
        <v>470</v>
      </c>
      <c r="AI6" s="221">
        <v>40051</v>
      </c>
      <c r="AJ6" s="209" t="s">
        <v>471</v>
      </c>
      <c r="AK6" s="209" t="s">
        <v>472</v>
      </c>
      <c r="AL6" s="209" t="s">
        <v>472</v>
      </c>
      <c r="AM6" s="209" t="s">
        <v>472</v>
      </c>
      <c r="AN6" s="209" t="s">
        <v>472</v>
      </c>
      <c r="AO6" s="209" t="s">
        <v>472</v>
      </c>
      <c r="AP6" s="209" t="s">
        <v>472</v>
      </c>
      <c r="AQ6" s="209" t="s">
        <v>472</v>
      </c>
      <c r="AR6" s="209" t="s">
        <v>472</v>
      </c>
      <c r="AS6" s="209" t="s">
        <v>472</v>
      </c>
      <c r="AT6" s="209" t="s">
        <v>472</v>
      </c>
      <c r="AU6" s="209" t="s">
        <v>472</v>
      </c>
      <c r="AV6" s="209" t="s">
        <v>472</v>
      </c>
      <c r="AW6" s="209" t="s">
        <v>472</v>
      </c>
      <c r="AX6" s="209" t="s">
        <v>472</v>
      </c>
      <c r="AY6" s="209" t="s">
        <v>472</v>
      </c>
      <c r="AZ6" s="209" t="s">
        <v>472</v>
      </c>
      <c r="BA6" s="209" t="s">
        <v>472</v>
      </c>
      <c r="BB6" s="209" t="s">
        <v>472</v>
      </c>
      <c r="BC6" s="209" t="s">
        <v>472</v>
      </c>
      <c r="BD6" s="209" t="s">
        <v>472</v>
      </c>
      <c r="BE6" s="209" t="s">
        <v>472</v>
      </c>
      <c r="BF6" s="209" t="s">
        <v>472</v>
      </c>
      <c r="BG6" s="209" t="s">
        <v>472</v>
      </c>
      <c r="BH6" s="209" t="s">
        <v>472</v>
      </c>
      <c r="BI6" s="209" t="s">
        <v>472</v>
      </c>
      <c r="BJ6" s="209" t="s">
        <v>472</v>
      </c>
      <c r="BK6" s="209" t="s">
        <v>472</v>
      </c>
      <c r="BL6" s="209" t="s">
        <v>472</v>
      </c>
      <c r="BM6" s="209" t="s">
        <v>472</v>
      </c>
      <c r="BN6" s="209" t="s">
        <v>472</v>
      </c>
      <c r="BO6" s="209" t="s">
        <v>472</v>
      </c>
      <c r="BP6" s="209" t="s">
        <v>472</v>
      </c>
      <c r="BQ6" s="209" t="s">
        <v>472</v>
      </c>
      <c r="BR6" s="209" t="s">
        <v>472</v>
      </c>
      <c r="BS6" s="209" t="s">
        <v>472</v>
      </c>
      <c r="BT6" s="209" t="s">
        <v>472</v>
      </c>
      <c r="BU6" s="209" t="s">
        <v>472</v>
      </c>
      <c r="BV6" s="209" t="s">
        <v>472</v>
      </c>
      <c r="BW6" s="209" t="s">
        <v>472</v>
      </c>
      <c r="BX6" s="209" t="s">
        <v>472</v>
      </c>
      <c r="BY6" s="209" t="s">
        <v>472</v>
      </c>
      <c r="BZ6" s="209" t="s">
        <v>472</v>
      </c>
      <c r="CA6" s="209" t="s">
        <v>472</v>
      </c>
      <c r="CB6" s="209" t="s">
        <v>472</v>
      </c>
      <c r="CC6" s="209" t="s">
        <v>472</v>
      </c>
      <c r="CD6" s="209" t="s">
        <v>472</v>
      </c>
      <c r="CE6" s="209" t="s">
        <v>472</v>
      </c>
      <c r="CF6" s="209" t="s">
        <v>472</v>
      </c>
      <c r="CG6" s="209" t="s">
        <v>472</v>
      </c>
      <c r="CH6" s="209" t="s">
        <v>472</v>
      </c>
      <c r="CI6" s="209" t="s">
        <v>472</v>
      </c>
      <c r="CJ6" s="209" t="s">
        <v>472</v>
      </c>
      <c r="CK6" s="209" t="s">
        <v>472</v>
      </c>
      <c r="CL6" s="209" t="s">
        <v>472</v>
      </c>
      <c r="CM6" s="209" t="s">
        <v>472</v>
      </c>
      <c r="CN6" s="209" t="s">
        <v>472</v>
      </c>
      <c r="CO6" s="209" t="s">
        <v>472</v>
      </c>
      <c r="CP6" s="209" t="s">
        <v>472</v>
      </c>
      <c r="CQ6" s="209" t="s">
        <v>472</v>
      </c>
      <c r="CR6" s="209" t="s">
        <v>472</v>
      </c>
      <c r="CS6" s="209" t="s">
        <v>472</v>
      </c>
      <c r="CT6" s="209" t="s">
        <v>472</v>
      </c>
      <c r="CU6" s="209" t="s">
        <v>472</v>
      </c>
      <c r="CV6" s="209" t="s">
        <v>472</v>
      </c>
      <c r="CW6" s="209" t="s">
        <v>472</v>
      </c>
      <c r="CX6" s="209" t="s">
        <v>472</v>
      </c>
      <c r="CY6" s="209" t="s">
        <v>472</v>
      </c>
      <c r="CZ6" s="209" t="s">
        <v>472</v>
      </c>
      <c r="DA6" s="209" t="s">
        <v>472</v>
      </c>
      <c r="DB6" s="209" t="s">
        <v>472</v>
      </c>
      <c r="DC6" s="209" t="s">
        <v>472</v>
      </c>
    </row>
    <row r="7" spans="1:107">
      <c r="A7" s="213" t="s">
        <v>460</v>
      </c>
      <c r="B7" s="214">
        <v>1041</v>
      </c>
      <c r="C7" s="214">
        <v>1041</v>
      </c>
      <c r="D7" s="215">
        <v>8363</v>
      </c>
      <c r="E7" s="216">
        <f t="shared" si="0"/>
        <v>8363</v>
      </c>
      <c r="F7" s="217">
        <v>45688</v>
      </c>
      <c r="G7" s="215" t="s">
        <v>148</v>
      </c>
      <c r="H7" s="215" t="s">
        <v>469</v>
      </c>
      <c r="I7" s="209">
        <v>2021</v>
      </c>
      <c r="J7" s="209" t="s">
        <v>461</v>
      </c>
      <c r="K7" s="209" t="s">
        <v>462</v>
      </c>
      <c r="L7" s="218">
        <v>1426764</v>
      </c>
      <c r="M7" s="209" t="s">
        <v>463</v>
      </c>
      <c r="N7" s="209" t="s">
        <v>464</v>
      </c>
      <c r="O7" s="209" t="s">
        <v>465</v>
      </c>
      <c r="P7" s="217">
        <v>40514</v>
      </c>
      <c r="Q7" s="217" t="s">
        <v>559</v>
      </c>
      <c r="R7" s="209" t="s">
        <v>464</v>
      </c>
      <c r="S7" s="209" t="s">
        <v>466</v>
      </c>
      <c r="T7" s="209">
        <v>169</v>
      </c>
      <c r="U7" s="218">
        <v>0</v>
      </c>
      <c r="V7" s="219">
        <v>0</v>
      </c>
      <c r="W7" s="209" t="s">
        <v>467</v>
      </c>
      <c r="X7" s="209" t="s">
        <v>468</v>
      </c>
      <c r="Y7" s="209" t="s">
        <v>468</v>
      </c>
      <c r="Z7" s="209" t="s">
        <v>469</v>
      </c>
      <c r="AA7" s="213" t="s">
        <v>460</v>
      </c>
      <c r="AB7" s="216">
        <f t="shared" si="1"/>
        <v>1041</v>
      </c>
      <c r="AC7" s="216">
        <v>6865</v>
      </c>
      <c r="AD7" s="216">
        <f t="shared" si="2"/>
        <v>6865</v>
      </c>
      <c r="AE7" s="209" t="s">
        <v>559</v>
      </c>
      <c r="AF7" s="209" t="s">
        <v>470</v>
      </c>
      <c r="AG7" s="219">
        <v>1040989.6</v>
      </c>
      <c r="AH7" s="209" t="s">
        <v>470</v>
      </c>
      <c r="AI7" s="221">
        <v>40157</v>
      </c>
      <c r="AJ7" s="209" t="s">
        <v>471</v>
      </c>
      <c r="AK7" s="209" t="s">
        <v>472</v>
      </c>
      <c r="AL7" s="209" t="s">
        <v>472</v>
      </c>
      <c r="AM7" s="209" t="s">
        <v>472</v>
      </c>
      <c r="AN7" s="209" t="s">
        <v>472</v>
      </c>
      <c r="AO7" s="209" t="s">
        <v>472</v>
      </c>
      <c r="AP7" s="209" t="s">
        <v>472</v>
      </c>
      <c r="AQ7" s="209" t="s">
        <v>472</v>
      </c>
      <c r="AR7" s="209" t="s">
        <v>472</v>
      </c>
      <c r="AS7" s="209" t="s">
        <v>472</v>
      </c>
      <c r="AT7" s="209" t="s">
        <v>472</v>
      </c>
      <c r="AU7" s="209" t="s">
        <v>472</v>
      </c>
      <c r="AV7" s="209" t="s">
        <v>472</v>
      </c>
      <c r="AW7" s="209" t="s">
        <v>472</v>
      </c>
      <c r="AX7" s="209" t="s">
        <v>472</v>
      </c>
      <c r="AY7" s="209" t="s">
        <v>472</v>
      </c>
      <c r="AZ7" s="209" t="s">
        <v>472</v>
      </c>
      <c r="BA7" s="209" t="s">
        <v>472</v>
      </c>
      <c r="BB7" s="209" t="s">
        <v>472</v>
      </c>
      <c r="BC7" s="209" t="s">
        <v>472</v>
      </c>
      <c r="BD7" s="209" t="s">
        <v>472</v>
      </c>
      <c r="BE7" s="209" t="s">
        <v>472</v>
      </c>
      <c r="BF7" s="209" t="s">
        <v>472</v>
      </c>
      <c r="BG7" s="209" t="s">
        <v>472</v>
      </c>
      <c r="BH7" s="209" t="s">
        <v>472</v>
      </c>
      <c r="BI7" s="209" t="s">
        <v>472</v>
      </c>
      <c r="BJ7" s="209" t="s">
        <v>472</v>
      </c>
      <c r="BK7" s="209" t="s">
        <v>472</v>
      </c>
      <c r="BL7" s="209" t="s">
        <v>472</v>
      </c>
      <c r="BM7" s="209" t="s">
        <v>472</v>
      </c>
      <c r="BN7" s="209" t="s">
        <v>472</v>
      </c>
      <c r="BO7" s="209" t="s">
        <v>472</v>
      </c>
      <c r="BP7" s="209" t="s">
        <v>472</v>
      </c>
      <c r="BQ7" s="209" t="s">
        <v>472</v>
      </c>
      <c r="BR7" s="209" t="s">
        <v>472</v>
      </c>
      <c r="BS7" s="209" t="s">
        <v>472</v>
      </c>
      <c r="BT7" s="209" t="s">
        <v>472</v>
      </c>
      <c r="BU7" s="209" t="s">
        <v>472</v>
      </c>
      <c r="BV7" s="209" t="s">
        <v>472</v>
      </c>
      <c r="BW7" s="209" t="s">
        <v>472</v>
      </c>
      <c r="BX7" s="209" t="s">
        <v>472</v>
      </c>
      <c r="BY7" s="209" t="s">
        <v>472</v>
      </c>
      <c r="BZ7" s="209" t="s">
        <v>472</v>
      </c>
      <c r="CA7" s="209" t="s">
        <v>472</v>
      </c>
      <c r="CB7" s="209" t="s">
        <v>472</v>
      </c>
      <c r="CC7" s="209" t="s">
        <v>472</v>
      </c>
      <c r="CD7" s="209" t="s">
        <v>472</v>
      </c>
      <c r="CE7" s="209" t="s">
        <v>472</v>
      </c>
      <c r="CF7" s="209" t="s">
        <v>472</v>
      </c>
      <c r="CG7" s="209" t="s">
        <v>472</v>
      </c>
      <c r="CH7" s="209" t="s">
        <v>472</v>
      </c>
      <c r="CI7" s="209" t="s">
        <v>472</v>
      </c>
      <c r="CJ7" s="209" t="s">
        <v>472</v>
      </c>
      <c r="CK7" s="209" t="s">
        <v>472</v>
      </c>
      <c r="CL7" s="209" t="s">
        <v>472</v>
      </c>
      <c r="CM7" s="209" t="s">
        <v>472</v>
      </c>
      <c r="CN7" s="209" t="s">
        <v>472</v>
      </c>
      <c r="CO7" s="209" t="s">
        <v>472</v>
      </c>
      <c r="CP7" s="209" t="s">
        <v>472</v>
      </c>
      <c r="CQ7" s="209" t="s">
        <v>472</v>
      </c>
      <c r="CR7" s="209" t="s">
        <v>472</v>
      </c>
      <c r="CS7" s="209" t="s">
        <v>472</v>
      </c>
      <c r="CT7" s="209" t="s">
        <v>472</v>
      </c>
      <c r="CU7" s="209" t="s">
        <v>472</v>
      </c>
      <c r="CV7" s="209" t="s">
        <v>472</v>
      </c>
      <c r="CW7" s="209" t="s">
        <v>472</v>
      </c>
      <c r="CX7" s="209" t="s">
        <v>472</v>
      </c>
      <c r="CY7" s="209" t="s">
        <v>472</v>
      </c>
      <c r="CZ7" s="209" t="s">
        <v>472</v>
      </c>
      <c r="DA7" s="209" t="s">
        <v>472</v>
      </c>
      <c r="DB7" s="209" t="s">
        <v>472</v>
      </c>
      <c r="DC7" s="209" t="s">
        <v>472</v>
      </c>
    </row>
    <row r="8" spans="1:107">
      <c r="A8" s="213" t="s">
        <v>460</v>
      </c>
      <c r="B8" s="214">
        <v>1091</v>
      </c>
      <c r="C8" s="214">
        <v>1091</v>
      </c>
      <c r="D8" s="215">
        <v>0</v>
      </c>
      <c r="E8" s="216">
        <f t="shared" si="0"/>
        <v>0</v>
      </c>
      <c r="F8" s="217">
        <v>45688</v>
      </c>
      <c r="G8" s="215" t="s">
        <v>148</v>
      </c>
      <c r="H8" s="215" t="s">
        <v>469</v>
      </c>
      <c r="I8" s="209">
        <v>2021</v>
      </c>
      <c r="J8" s="209" t="s">
        <v>461</v>
      </c>
      <c r="K8" s="209" t="s">
        <v>462</v>
      </c>
      <c r="L8" s="218">
        <v>708768</v>
      </c>
      <c r="M8" s="209" t="s">
        <v>463</v>
      </c>
      <c r="N8" s="209" t="s">
        <v>464</v>
      </c>
      <c r="O8" s="209" t="s">
        <v>465</v>
      </c>
      <c r="P8" s="217">
        <v>40633</v>
      </c>
      <c r="Q8" s="217" t="s">
        <v>559</v>
      </c>
      <c r="R8" s="209" t="s">
        <v>464</v>
      </c>
      <c r="S8" s="209" t="s">
        <v>466</v>
      </c>
      <c r="T8" s="209">
        <v>128</v>
      </c>
      <c r="U8" s="218">
        <v>0</v>
      </c>
      <c r="V8" s="219">
        <v>0</v>
      </c>
      <c r="W8" s="209" t="s">
        <v>467</v>
      </c>
      <c r="X8" s="209" t="s">
        <v>468</v>
      </c>
      <c r="Y8" s="209" t="s">
        <v>468</v>
      </c>
      <c r="Z8" s="209" t="s">
        <v>469</v>
      </c>
      <c r="AA8" s="213" t="s">
        <v>460</v>
      </c>
      <c r="AB8" s="216">
        <f t="shared" si="1"/>
        <v>1091</v>
      </c>
      <c r="AC8" s="216">
        <v>6957</v>
      </c>
      <c r="AD8" s="216">
        <f t="shared" si="2"/>
        <v>6957</v>
      </c>
      <c r="AE8" s="209" t="s">
        <v>559</v>
      </c>
      <c r="AF8" s="209" t="s">
        <v>470</v>
      </c>
      <c r="AG8" s="219">
        <v>3655421.59</v>
      </c>
      <c r="AH8" s="209" t="s">
        <v>470</v>
      </c>
      <c r="AI8" s="221">
        <v>40486</v>
      </c>
      <c r="AJ8" s="209" t="s">
        <v>471</v>
      </c>
      <c r="AK8" s="209" t="s">
        <v>472</v>
      </c>
      <c r="AL8" s="209" t="s">
        <v>472</v>
      </c>
      <c r="AM8" s="209" t="s">
        <v>472</v>
      </c>
      <c r="AN8" s="209" t="s">
        <v>472</v>
      </c>
      <c r="AO8" s="209" t="s">
        <v>472</v>
      </c>
      <c r="AP8" s="209" t="s">
        <v>472</v>
      </c>
      <c r="AQ8" s="209" t="s">
        <v>472</v>
      </c>
      <c r="AR8" s="209" t="s">
        <v>472</v>
      </c>
      <c r="AS8" s="209" t="s">
        <v>472</v>
      </c>
      <c r="AT8" s="209" t="s">
        <v>472</v>
      </c>
      <c r="AU8" s="209" t="s">
        <v>472</v>
      </c>
      <c r="AV8" s="209" t="s">
        <v>472</v>
      </c>
      <c r="AW8" s="209" t="s">
        <v>472</v>
      </c>
      <c r="AX8" s="209" t="s">
        <v>472</v>
      </c>
      <c r="AY8" s="209" t="s">
        <v>472</v>
      </c>
      <c r="AZ8" s="209" t="s">
        <v>472</v>
      </c>
      <c r="BA8" s="209" t="s">
        <v>472</v>
      </c>
      <c r="BB8" s="209" t="s">
        <v>472</v>
      </c>
      <c r="BC8" s="209" t="s">
        <v>472</v>
      </c>
      <c r="BD8" s="209" t="s">
        <v>472</v>
      </c>
      <c r="BE8" s="209" t="s">
        <v>472</v>
      </c>
      <c r="BF8" s="209" t="s">
        <v>472</v>
      </c>
      <c r="BG8" s="209" t="s">
        <v>472</v>
      </c>
      <c r="BH8" s="209" t="s">
        <v>472</v>
      </c>
      <c r="BI8" s="209" t="s">
        <v>472</v>
      </c>
      <c r="BJ8" s="209" t="s">
        <v>472</v>
      </c>
      <c r="BK8" s="209" t="s">
        <v>472</v>
      </c>
      <c r="BL8" s="209" t="s">
        <v>472</v>
      </c>
      <c r="BM8" s="209" t="s">
        <v>472</v>
      </c>
      <c r="BN8" s="209" t="s">
        <v>472</v>
      </c>
      <c r="BO8" s="209" t="s">
        <v>472</v>
      </c>
      <c r="BP8" s="209" t="s">
        <v>472</v>
      </c>
      <c r="BQ8" s="209" t="s">
        <v>472</v>
      </c>
      <c r="BR8" s="209" t="s">
        <v>472</v>
      </c>
      <c r="BS8" s="209" t="s">
        <v>472</v>
      </c>
      <c r="BT8" s="209" t="s">
        <v>472</v>
      </c>
      <c r="BU8" s="209" t="s">
        <v>472</v>
      </c>
      <c r="BV8" s="209" t="s">
        <v>472</v>
      </c>
      <c r="BW8" s="209" t="s">
        <v>472</v>
      </c>
      <c r="BX8" s="209" t="s">
        <v>472</v>
      </c>
      <c r="BY8" s="209" t="s">
        <v>472</v>
      </c>
      <c r="BZ8" s="209" t="s">
        <v>472</v>
      </c>
      <c r="CA8" s="209" t="s">
        <v>472</v>
      </c>
      <c r="CB8" s="209" t="s">
        <v>472</v>
      </c>
      <c r="CC8" s="209" t="s">
        <v>472</v>
      </c>
      <c r="CD8" s="209" t="s">
        <v>472</v>
      </c>
      <c r="CE8" s="209" t="s">
        <v>472</v>
      </c>
      <c r="CF8" s="209" t="s">
        <v>472</v>
      </c>
      <c r="CG8" s="209" t="s">
        <v>472</v>
      </c>
      <c r="CH8" s="209" t="s">
        <v>472</v>
      </c>
      <c r="CI8" s="209" t="s">
        <v>472</v>
      </c>
      <c r="CJ8" s="209" t="s">
        <v>472</v>
      </c>
      <c r="CK8" s="209" t="s">
        <v>472</v>
      </c>
      <c r="CL8" s="209" t="s">
        <v>472</v>
      </c>
      <c r="CM8" s="209" t="s">
        <v>472</v>
      </c>
      <c r="CN8" s="209" t="s">
        <v>472</v>
      </c>
      <c r="CO8" s="209" t="s">
        <v>472</v>
      </c>
      <c r="CP8" s="209" t="s">
        <v>472</v>
      </c>
      <c r="CQ8" s="209" t="s">
        <v>472</v>
      </c>
      <c r="CR8" s="209" t="s">
        <v>472</v>
      </c>
      <c r="CS8" s="209" t="s">
        <v>472</v>
      </c>
      <c r="CT8" s="209" t="s">
        <v>472</v>
      </c>
      <c r="CU8" s="209" t="s">
        <v>472</v>
      </c>
      <c r="CV8" s="209" t="s">
        <v>472</v>
      </c>
      <c r="CW8" s="209" t="s">
        <v>472</v>
      </c>
      <c r="CX8" s="209" t="s">
        <v>472</v>
      </c>
      <c r="CY8" s="209" t="s">
        <v>472</v>
      </c>
      <c r="CZ8" s="209" t="s">
        <v>472</v>
      </c>
      <c r="DA8" s="209" t="s">
        <v>472</v>
      </c>
      <c r="DB8" s="209" t="s">
        <v>472</v>
      </c>
      <c r="DC8" s="209" t="s">
        <v>472</v>
      </c>
    </row>
    <row r="9" spans="1:107">
      <c r="A9" s="213" t="s">
        <v>460</v>
      </c>
      <c r="B9" s="214">
        <v>1143</v>
      </c>
      <c r="C9" s="214">
        <v>1143</v>
      </c>
      <c r="D9" s="215">
        <v>8182</v>
      </c>
      <c r="E9" s="216">
        <f t="shared" si="0"/>
        <v>8182</v>
      </c>
      <c r="F9" s="217">
        <v>45688</v>
      </c>
      <c r="G9" s="215" t="s">
        <v>148</v>
      </c>
      <c r="H9" s="215" t="s">
        <v>469</v>
      </c>
      <c r="I9" s="209">
        <v>2021</v>
      </c>
      <c r="J9" s="209" t="s">
        <v>461</v>
      </c>
      <c r="K9" s="209" t="s">
        <v>462</v>
      </c>
      <c r="L9" s="218">
        <v>1641104</v>
      </c>
      <c r="M9" s="209" t="s">
        <v>463</v>
      </c>
      <c r="N9" s="209" t="s">
        <v>464</v>
      </c>
      <c r="O9" s="209" t="s">
        <v>465</v>
      </c>
      <c r="P9" s="217">
        <v>40843</v>
      </c>
      <c r="Q9" s="217" t="s">
        <v>559</v>
      </c>
      <c r="R9" s="209" t="s">
        <v>464</v>
      </c>
      <c r="S9" s="209" t="s">
        <v>466</v>
      </c>
      <c r="T9" s="209">
        <v>154</v>
      </c>
      <c r="U9" s="218">
        <v>0</v>
      </c>
      <c r="V9" s="219">
        <v>0</v>
      </c>
      <c r="W9" s="209" t="s">
        <v>467</v>
      </c>
      <c r="X9" s="209" t="s">
        <v>468</v>
      </c>
      <c r="Y9" s="209" t="s">
        <v>468</v>
      </c>
      <c r="Z9" s="209" t="s">
        <v>469</v>
      </c>
      <c r="AA9" s="213" t="s">
        <v>460</v>
      </c>
      <c r="AB9" s="216">
        <f t="shared" si="1"/>
        <v>1143</v>
      </c>
      <c r="AC9" s="216">
        <v>7027</v>
      </c>
      <c r="AD9" s="216">
        <f t="shared" si="2"/>
        <v>7027</v>
      </c>
      <c r="AE9" s="209" t="s">
        <v>559</v>
      </c>
      <c r="AF9" s="209" t="s">
        <v>470</v>
      </c>
      <c r="AG9" s="219">
        <v>3447606.5</v>
      </c>
      <c r="AH9" s="209" t="s">
        <v>470</v>
      </c>
      <c r="AI9" s="221">
        <v>40766</v>
      </c>
      <c r="AJ9" s="209" t="s">
        <v>471</v>
      </c>
      <c r="AK9" s="209" t="s">
        <v>472</v>
      </c>
      <c r="AL9" s="209" t="s">
        <v>472</v>
      </c>
      <c r="AM9" s="209" t="s">
        <v>472</v>
      </c>
      <c r="AN9" s="209" t="s">
        <v>472</v>
      </c>
      <c r="AO9" s="209" t="s">
        <v>472</v>
      </c>
      <c r="AP9" s="209" t="s">
        <v>472</v>
      </c>
      <c r="AQ9" s="209" t="s">
        <v>472</v>
      </c>
      <c r="AR9" s="209" t="s">
        <v>472</v>
      </c>
      <c r="AS9" s="209" t="s">
        <v>472</v>
      </c>
      <c r="AT9" s="209" t="s">
        <v>472</v>
      </c>
      <c r="AU9" s="209" t="s">
        <v>472</v>
      </c>
      <c r="AV9" s="209" t="s">
        <v>472</v>
      </c>
      <c r="AW9" s="209" t="s">
        <v>472</v>
      </c>
      <c r="AX9" s="209" t="s">
        <v>472</v>
      </c>
      <c r="AY9" s="209" t="s">
        <v>472</v>
      </c>
      <c r="AZ9" s="209" t="s">
        <v>472</v>
      </c>
      <c r="BA9" s="209" t="s">
        <v>472</v>
      </c>
      <c r="BB9" s="209" t="s">
        <v>472</v>
      </c>
      <c r="BC9" s="209" t="s">
        <v>472</v>
      </c>
      <c r="BD9" s="209" t="s">
        <v>472</v>
      </c>
      <c r="BE9" s="209" t="s">
        <v>472</v>
      </c>
      <c r="BF9" s="209" t="s">
        <v>472</v>
      </c>
      <c r="BG9" s="209" t="s">
        <v>472</v>
      </c>
      <c r="BH9" s="209" t="s">
        <v>472</v>
      </c>
      <c r="BI9" s="209" t="s">
        <v>472</v>
      </c>
      <c r="BJ9" s="209" t="s">
        <v>472</v>
      </c>
      <c r="BK9" s="209" t="s">
        <v>472</v>
      </c>
      <c r="BL9" s="209" t="s">
        <v>472</v>
      </c>
      <c r="BM9" s="209" t="s">
        <v>472</v>
      </c>
      <c r="BN9" s="209" t="s">
        <v>472</v>
      </c>
      <c r="BO9" s="209" t="s">
        <v>472</v>
      </c>
      <c r="BP9" s="209" t="s">
        <v>472</v>
      </c>
      <c r="BQ9" s="209" t="s">
        <v>472</v>
      </c>
      <c r="BR9" s="209" t="s">
        <v>472</v>
      </c>
      <c r="BS9" s="209" t="s">
        <v>472</v>
      </c>
      <c r="BT9" s="209" t="s">
        <v>472</v>
      </c>
      <c r="BU9" s="209" t="s">
        <v>472</v>
      </c>
      <c r="BV9" s="209" t="s">
        <v>472</v>
      </c>
      <c r="BW9" s="209" t="s">
        <v>472</v>
      </c>
      <c r="BX9" s="209" t="s">
        <v>472</v>
      </c>
      <c r="BY9" s="209" t="s">
        <v>472</v>
      </c>
      <c r="BZ9" s="209" t="s">
        <v>472</v>
      </c>
      <c r="CA9" s="209" t="s">
        <v>472</v>
      </c>
      <c r="CB9" s="209" t="s">
        <v>472</v>
      </c>
      <c r="CC9" s="209" t="s">
        <v>472</v>
      </c>
      <c r="CD9" s="209" t="s">
        <v>472</v>
      </c>
      <c r="CE9" s="209" t="s">
        <v>472</v>
      </c>
      <c r="CF9" s="209" t="s">
        <v>472</v>
      </c>
      <c r="CG9" s="209" t="s">
        <v>472</v>
      </c>
      <c r="CH9" s="209" t="s">
        <v>472</v>
      </c>
      <c r="CI9" s="209" t="s">
        <v>472</v>
      </c>
      <c r="CJ9" s="209" t="s">
        <v>472</v>
      </c>
      <c r="CK9" s="209" t="s">
        <v>472</v>
      </c>
      <c r="CL9" s="209" t="s">
        <v>472</v>
      </c>
      <c r="CM9" s="209" t="s">
        <v>472</v>
      </c>
      <c r="CN9" s="209" t="s">
        <v>472</v>
      </c>
      <c r="CO9" s="209" t="s">
        <v>472</v>
      </c>
      <c r="CP9" s="209" t="s">
        <v>472</v>
      </c>
      <c r="CQ9" s="209" t="s">
        <v>472</v>
      </c>
      <c r="CR9" s="209" t="s">
        <v>472</v>
      </c>
      <c r="CS9" s="209" t="s">
        <v>472</v>
      </c>
      <c r="CT9" s="209" t="s">
        <v>472</v>
      </c>
      <c r="CU9" s="209" t="s">
        <v>472</v>
      </c>
      <c r="CV9" s="209" t="s">
        <v>472</v>
      </c>
      <c r="CW9" s="209" t="s">
        <v>472</v>
      </c>
      <c r="CX9" s="209" t="s">
        <v>472</v>
      </c>
      <c r="CY9" s="209" t="s">
        <v>472</v>
      </c>
      <c r="CZ9" s="209" t="s">
        <v>472</v>
      </c>
      <c r="DA9" s="209" t="s">
        <v>472</v>
      </c>
      <c r="DB9" s="209" t="s">
        <v>472</v>
      </c>
      <c r="DC9" s="209" t="s">
        <v>472</v>
      </c>
    </row>
    <row r="10" spans="1:107">
      <c r="A10" s="213" t="s">
        <v>460</v>
      </c>
      <c r="B10" s="214">
        <v>1151</v>
      </c>
      <c r="C10" s="214">
        <v>1151</v>
      </c>
      <c r="D10" s="215">
        <v>0</v>
      </c>
      <c r="E10" s="216">
        <f t="shared" si="0"/>
        <v>0</v>
      </c>
      <c r="F10" s="217">
        <v>45688</v>
      </c>
      <c r="G10" s="215" t="s">
        <v>148</v>
      </c>
      <c r="H10" s="215" t="s">
        <v>469</v>
      </c>
      <c r="I10" s="209">
        <v>2021</v>
      </c>
      <c r="J10" s="209" t="s">
        <v>461</v>
      </c>
      <c r="K10" s="209" t="s">
        <v>462</v>
      </c>
      <c r="L10" s="218">
        <v>1284950</v>
      </c>
      <c r="M10" s="209" t="s">
        <v>463</v>
      </c>
      <c r="N10" s="209" t="s">
        <v>464</v>
      </c>
      <c r="O10" s="209" t="s">
        <v>465</v>
      </c>
      <c r="P10" s="217">
        <v>40882</v>
      </c>
      <c r="Q10" s="217" t="s">
        <v>560</v>
      </c>
      <c r="R10" s="209" t="s">
        <v>464</v>
      </c>
      <c r="S10" s="209" t="s">
        <v>466</v>
      </c>
      <c r="T10" s="209">
        <v>157</v>
      </c>
      <c r="U10" s="218">
        <v>0</v>
      </c>
      <c r="V10" s="219">
        <v>0</v>
      </c>
      <c r="W10" s="209" t="s">
        <v>467</v>
      </c>
      <c r="X10" s="209" t="s">
        <v>468</v>
      </c>
      <c r="Y10" s="209" t="s">
        <v>468</v>
      </c>
      <c r="Z10" s="209" t="s">
        <v>469</v>
      </c>
      <c r="AA10" s="213" t="s">
        <v>460</v>
      </c>
      <c r="AB10" s="216">
        <f t="shared" si="1"/>
        <v>1151</v>
      </c>
      <c r="AC10" s="216">
        <v>7037</v>
      </c>
      <c r="AD10" s="216">
        <f t="shared" si="2"/>
        <v>7037</v>
      </c>
      <c r="AE10" s="209" t="s">
        <v>560</v>
      </c>
      <c r="AF10" s="209" t="s">
        <v>470</v>
      </c>
      <c r="AG10" s="219">
        <v>1739600</v>
      </c>
      <c r="AH10" s="209" t="s">
        <v>470</v>
      </c>
      <c r="AI10" s="221">
        <v>40805</v>
      </c>
      <c r="AJ10" s="209" t="s">
        <v>471</v>
      </c>
      <c r="AK10" s="209" t="s">
        <v>472</v>
      </c>
      <c r="AL10" s="209" t="s">
        <v>472</v>
      </c>
      <c r="AM10" s="209" t="s">
        <v>472</v>
      </c>
      <c r="AN10" s="209" t="s">
        <v>472</v>
      </c>
      <c r="AO10" s="209" t="s">
        <v>472</v>
      </c>
      <c r="AP10" s="209" t="s">
        <v>472</v>
      </c>
      <c r="AQ10" s="209" t="s">
        <v>472</v>
      </c>
      <c r="AR10" s="209" t="s">
        <v>472</v>
      </c>
      <c r="AS10" s="209" t="s">
        <v>472</v>
      </c>
      <c r="AT10" s="209" t="s">
        <v>472</v>
      </c>
      <c r="AU10" s="209" t="s">
        <v>472</v>
      </c>
      <c r="AV10" s="209" t="s">
        <v>472</v>
      </c>
      <c r="AW10" s="209" t="s">
        <v>472</v>
      </c>
      <c r="AX10" s="209" t="s">
        <v>472</v>
      </c>
      <c r="AY10" s="209" t="s">
        <v>472</v>
      </c>
      <c r="AZ10" s="209" t="s">
        <v>472</v>
      </c>
      <c r="BA10" s="209" t="s">
        <v>472</v>
      </c>
      <c r="BB10" s="209" t="s">
        <v>472</v>
      </c>
      <c r="BC10" s="209" t="s">
        <v>472</v>
      </c>
      <c r="BD10" s="209" t="s">
        <v>472</v>
      </c>
      <c r="BE10" s="209" t="s">
        <v>472</v>
      </c>
      <c r="BF10" s="209" t="s">
        <v>472</v>
      </c>
      <c r="BG10" s="209" t="s">
        <v>472</v>
      </c>
      <c r="BH10" s="209" t="s">
        <v>472</v>
      </c>
      <c r="BI10" s="209" t="s">
        <v>472</v>
      </c>
      <c r="BJ10" s="209" t="s">
        <v>472</v>
      </c>
      <c r="BK10" s="209" t="s">
        <v>472</v>
      </c>
      <c r="BL10" s="209" t="s">
        <v>472</v>
      </c>
      <c r="BM10" s="209" t="s">
        <v>472</v>
      </c>
      <c r="BN10" s="209" t="s">
        <v>472</v>
      </c>
      <c r="BO10" s="209" t="s">
        <v>472</v>
      </c>
      <c r="BP10" s="209" t="s">
        <v>472</v>
      </c>
      <c r="BQ10" s="209" t="s">
        <v>472</v>
      </c>
      <c r="BR10" s="209" t="s">
        <v>472</v>
      </c>
      <c r="BS10" s="209" t="s">
        <v>472</v>
      </c>
      <c r="BT10" s="209" t="s">
        <v>472</v>
      </c>
      <c r="BU10" s="209" t="s">
        <v>472</v>
      </c>
      <c r="BV10" s="209" t="s">
        <v>472</v>
      </c>
      <c r="BW10" s="209" t="s">
        <v>472</v>
      </c>
      <c r="BX10" s="209" t="s">
        <v>472</v>
      </c>
      <c r="BY10" s="209" t="s">
        <v>472</v>
      </c>
      <c r="BZ10" s="209" t="s">
        <v>472</v>
      </c>
      <c r="CA10" s="209" t="s">
        <v>472</v>
      </c>
      <c r="CB10" s="209" t="s">
        <v>472</v>
      </c>
      <c r="CC10" s="209" t="s">
        <v>472</v>
      </c>
      <c r="CD10" s="209" t="s">
        <v>472</v>
      </c>
      <c r="CE10" s="209" t="s">
        <v>472</v>
      </c>
      <c r="CF10" s="209" t="s">
        <v>472</v>
      </c>
      <c r="CG10" s="209" t="s">
        <v>472</v>
      </c>
      <c r="CH10" s="209" t="s">
        <v>472</v>
      </c>
      <c r="CI10" s="209" t="s">
        <v>472</v>
      </c>
      <c r="CJ10" s="209" t="s">
        <v>472</v>
      </c>
      <c r="CK10" s="209" t="s">
        <v>472</v>
      </c>
      <c r="CL10" s="209" t="s">
        <v>472</v>
      </c>
      <c r="CM10" s="209" t="s">
        <v>472</v>
      </c>
      <c r="CN10" s="209" t="s">
        <v>472</v>
      </c>
      <c r="CO10" s="209" t="s">
        <v>472</v>
      </c>
      <c r="CP10" s="209" t="s">
        <v>472</v>
      </c>
      <c r="CQ10" s="209" t="s">
        <v>472</v>
      </c>
      <c r="CR10" s="209" t="s">
        <v>472</v>
      </c>
      <c r="CS10" s="209" t="s">
        <v>472</v>
      </c>
      <c r="CT10" s="209" t="s">
        <v>472</v>
      </c>
      <c r="CU10" s="209" t="s">
        <v>472</v>
      </c>
      <c r="CV10" s="209" t="s">
        <v>472</v>
      </c>
      <c r="CW10" s="209" t="s">
        <v>472</v>
      </c>
      <c r="CX10" s="209" t="s">
        <v>472</v>
      </c>
      <c r="CY10" s="209" t="s">
        <v>472</v>
      </c>
      <c r="CZ10" s="209" t="s">
        <v>472</v>
      </c>
      <c r="DA10" s="209" t="s">
        <v>472</v>
      </c>
      <c r="DB10" s="209" t="s">
        <v>472</v>
      </c>
      <c r="DC10" s="209" t="s">
        <v>472</v>
      </c>
    </row>
    <row r="11" spans="1:107">
      <c r="A11" s="213" t="s">
        <v>460</v>
      </c>
      <c r="B11" s="214">
        <v>1169</v>
      </c>
      <c r="C11" s="214">
        <v>1169</v>
      </c>
      <c r="D11" s="215">
        <v>8503</v>
      </c>
      <c r="E11" s="216">
        <f t="shared" si="0"/>
        <v>8503</v>
      </c>
      <c r="F11" s="217">
        <v>45688</v>
      </c>
      <c r="G11" s="215" t="s">
        <v>148</v>
      </c>
      <c r="H11" s="215" t="s">
        <v>469</v>
      </c>
      <c r="I11" s="209">
        <v>2021</v>
      </c>
      <c r="J11" s="209" t="s">
        <v>461</v>
      </c>
      <c r="K11" s="209" t="s">
        <v>462</v>
      </c>
      <c r="L11" s="218">
        <v>338421</v>
      </c>
      <c r="M11" s="209" t="s">
        <v>463</v>
      </c>
      <c r="N11" s="209" t="s">
        <v>464</v>
      </c>
      <c r="O11" s="209" t="s">
        <v>465</v>
      </c>
      <c r="P11" s="217">
        <v>41044</v>
      </c>
      <c r="Q11" s="217" t="s">
        <v>559</v>
      </c>
      <c r="R11" s="209" t="s">
        <v>464</v>
      </c>
      <c r="S11" s="209" t="s">
        <v>466</v>
      </c>
      <c r="T11" s="209">
        <v>143</v>
      </c>
      <c r="U11" s="218">
        <v>0</v>
      </c>
      <c r="V11" s="219">
        <v>0</v>
      </c>
      <c r="W11" s="209" t="s">
        <v>467</v>
      </c>
      <c r="X11" s="209" t="s">
        <v>468</v>
      </c>
      <c r="Y11" s="209" t="s">
        <v>468</v>
      </c>
      <c r="Z11" s="209" t="s">
        <v>469</v>
      </c>
      <c r="AA11" s="213" t="s">
        <v>460</v>
      </c>
      <c r="AB11" s="216">
        <f t="shared" si="1"/>
        <v>1169</v>
      </c>
      <c r="AC11" s="216">
        <v>7053</v>
      </c>
      <c r="AD11" s="216">
        <f t="shared" si="2"/>
        <v>7053</v>
      </c>
      <c r="AE11" s="209" t="s">
        <v>559</v>
      </c>
      <c r="AF11" s="209" t="s">
        <v>470</v>
      </c>
      <c r="AG11" s="219">
        <v>2182972.5699999998</v>
      </c>
      <c r="AH11" s="209" t="s">
        <v>470</v>
      </c>
      <c r="AI11" s="221">
        <v>40868</v>
      </c>
      <c r="AJ11" s="209" t="s">
        <v>471</v>
      </c>
      <c r="AK11" s="209" t="s">
        <v>472</v>
      </c>
      <c r="AL11" s="209" t="s">
        <v>472</v>
      </c>
      <c r="AM11" s="209" t="s">
        <v>472</v>
      </c>
      <c r="AN11" s="209" t="s">
        <v>472</v>
      </c>
      <c r="AO11" s="209" t="s">
        <v>472</v>
      </c>
      <c r="AP11" s="209" t="s">
        <v>472</v>
      </c>
      <c r="AQ11" s="209" t="s">
        <v>472</v>
      </c>
      <c r="AR11" s="209" t="s">
        <v>472</v>
      </c>
      <c r="AS11" s="209" t="s">
        <v>472</v>
      </c>
      <c r="AT11" s="209" t="s">
        <v>472</v>
      </c>
      <c r="AU11" s="209" t="s">
        <v>472</v>
      </c>
      <c r="AV11" s="209" t="s">
        <v>472</v>
      </c>
      <c r="AW11" s="209" t="s">
        <v>472</v>
      </c>
      <c r="AX11" s="209" t="s">
        <v>472</v>
      </c>
      <c r="AY11" s="209" t="s">
        <v>472</v>
      </c>
      <c r="AZ11" s="209" t="s">
        <v>472</v>
      </c>
      <c r="BA11" s="209" t="s">
        <v>472</v>
      </c>
      <c r="BB11" s="209" t="s">
        <v>472</v>
      </c>
      <c r="BC11" s="209" t="s">
        <v>472</v>
      </c>
      <c r="BD11" s="209" t="s">
        <v>472</v>
      </c>
      <c r="BE11" s="209" t="s">
        <v>472</v>
      </c>
      <c r="BF11" s="209" t="s">
        <v>472</v>
      </c>
      <c r="BG11" s="209" t="s">
        <v>472</v>
      </c>
      <c r="BH11" s="209" t="s">
        <v>472</v>
      </c>
      <c r="BI11" s="209" t="s">
        <v>472</v>
      </c>
      <c r="BJ11" s="209" t="s">
        <v>472</v>
      </c>
      <c r="BK11" s="209" t="s">
        <v>472</v>
      </c>
      <c r="BL11" s="209" t="s">
        <v>472</v>
      </c>
      <c r="BM11" s="209" t="s">
        <v>472</v>
      </c>
      <c r="BN11" s="209" t="s">
        <v>472</v>
      </c>
      <c r="BO11" s="209" t="s">
        <v>472</v>
      </c>
      <c r="BP11" s="209" t="s">
        <v>472</v>
      </c>
      <c r="BQ11" s="209" t="s">
        <v>472</v>
      </c>
      <c r="BR11" s="209" t="s">
        <v>472</v>
      </c>
      <c r="BS11" s="209" t="s">
        <v>472</v>
      </c>
      <c r="BT11" s="209" t="s">
        <v>472</v>
      </c>
      <c r="BU11" s="209" t="s">
        <v>472</v>
      </c>
      <c r="BV11" s="209" t="s">
        <v>472</v>
      </c>
      <c r="BW11" s="209" t="s">
        <v>472</v>
      </c>
      <c r="BX11" s="209" t="s">
        <v>472</v>
      </c>
      <c r="BY11" s="209" t="s">
        <v>472</v>
      </c>
      <c r="BZ11" s="209" t="s">
        <v>472</v>
      </c>
      <c r="CA11" s="209" t="s">
        <v>472</v>
      </c>
      <c r="CB11" s="209" t="s">
        <v>472</v>
      </c>
      <c r="CC11" s="209" t="s">
        <v>472</v>
      </c>
      <c r="CD11" s="209" t="s">
        <v>472</v>
      </c>
      <c r="CE11" s="209" t="s">
        <v>472</v>
      </c>
      <c r="CF11" s="209" t="s">
        <v>472</v>
      </c>
      <c r="CG11" s="209" t="s">
        <v>472</v>
      </c>
      <c r="CH11" s="209" t="s">
        <v>472</v>
      </c>
      <c r="CI11" s="209" t="s">
        <v>472</v>
      </c>
      <c r="CJ11" s="209" t="s">
        <v>472</v>
      </c>
      <c r="CK11" s="209" t="s">
        <v>472</v>
      </c>
      <c r="CL11" s="209" t="s">
        <v>472</v>
      </c>
      <c r="CM11" s="209" t="s">
        <v>472</v>
      </c>
      <c r="CN11" s="209" t="s">
        <v>472</v>
      </c>
      <c r="CO11" s="209" t="s">
        <v>472</v>
      </c>
      <c r="CP11" s="209" t="s">
        <v>472</v>
      </c>
      <c r="CQ11" s="209" t="s">
        <v>472</v>
      </c>
      <c r="CR11" s="209" t="s">
        <v>472</v>
      </c>
      <c r="CS11" s="209" t="s">
        <v>472</v>
      </c>
      <c r="CT11" s="209" t="s">
        <v>472</v>
      </c>
      <c r="CU11" s="209" t="s">
        <v>472</v>
      </c>
      <c r="CV11" s="209" t="s">
        <v>472</v>
      </c>
      <c r="CW11" s="209" t="s">
        <v>472</v>
      </c>
      <c r="CX11" s="209" t="s">
        <v>472</v>
      </c>
      <c r="CY11" s="209" t="s">
        <v>472</v>
      </c>
      <c r="CZ11" s="209" t="s">
        <v>472</v>
      </c>
      <c r="DA11" s="209" t="s">
        <v>472</v>
      </c>
      <c r="DB11" s="209" t="s">
        <v>472</v>
      </c>
      <c r="DC11" s="209" t="s">
        <v>472</v>
      </c>
    </row>
    <row r="12" spans="1:107">
      <c r="A12" s="213" t="s">
        <v>460</v>
      </c>
      <c r="B12" s="214">
        <v>1175</v>
      </c>
      <c r="C12" s="214">
        <v>1175</v>
      </c>
      <c r="D12" s="215">
        <v>8586</v>
      </c>
      <c r="E12" s="216">
        <f t="shared" si="0"/>
        <v>8586</v>
      </c>
      <c r="F12" s="217">
        <v>45688</v>
      </c>
      <c r="G12" s="215" t="s">
        <v>148</v>
      </c>
      <c r="H12" s="215" t="s">
        <v>469</v>
      </c>
      <c r="I12" s="209">
        <v>2021</v>
      </c>
      <c r="J12" s="209" t="s">
        <v>461</v>
      </c>
      <c r="K12" s="209" t="s">
        <v>462</v>
      </c>
      <c r="L12" s="218">
        <v>769500</v>
      </c>
      <c r="M12" s="209" t="s">
        <v>463</v>
      </c>
      <c r="N12" s="209" t="s">
        <v>464</v>
      </c>
      <c r="O12" s="209" t="s">
        <v>465</v>
      </c>
      <c r="P12" s="217">
        <v>41068</v>
      </c>
      <c r="Q12" s="217" t="s">
        <v>559</v>
      </c>
      <c r="R12" s="209" t="s">
        <v>464</v>
      </c>
      <c r="S12" s="209" t="s">
        <v>466</v>
      </c>
      <c r="T12" s="209">
        <v>150</v>
      </c>
      <c r="U12" s="218">
        <v>0</v>
      </c>
      <c r="V12" s="219">
        <v>0</v>
      </c>
      <c r="W12" s="209" t="s">
        <v>467</v>
      </c>
      <c r="X12" s="209" t="s">
        <v>468</v>
      </c>
      <c r="Y12" s="209" t="s">
        <v>468</v>
      </c>
      <c r="Z12" s="209" t="s">
        <v>469</v>
      </c>
      <c r="AA12" s="213" t="s">
        <v>460</v>
      </c>
      <c r="AB12" s="216">
        <f t="shared" si="1"/>
        <v>1175</v>
      </c>
      <c r="AC12" s="216">
        <v>7071</v>
      </c>
      <c r="AD12" s="216">
        <f t="shared" si="2"/>
        <v>7071</v>
      </c>
      <c r="AE12" s="209" t="s">
        <v>559</v>
      </c>
      <c r="AF12" s="209" t="s">
        <v>470</v>
      </c>
      <c r="AG12" s="219">
        <v>1928763.38</v>
      </c>
      <c r="AH12" s="209" t="s">
        <v>470</v>
      </c>
      <c r="AI12" s="221">
        <v>40996</v>
      </c>
      <c r="AJ12" s="209" t="s">
        <v>471</v>
      </c>
      <c r="AK12" s="209" t="s">
        <v>472</v>
      </c>
      <c r="AL12" s="209" t="s">
        <v>472</v>
      </c>
      <c r="AM12" s="209" t="s">
        <v>472</v>
      </c>
      <c r="AN12" s="209" t="s">
        <v>472</v>
      </c>
      <c r="AO12" s="209" t="s">
        <v>472</v>
      </c>
      <c r="AP12" s="209" t="s">
        <v>472</v>
      </c>
      <c r="AQ12" s="209" t="s">
        <v>472</v>
      </c>
      <c r="AR12" s="209" t="s">
        <v>472</v>
      </c>
      <c r="AS12" s="209" t="s">
        <v>472</v>
      </c>
      <c r="AT12" s="209" t="s">
        <v>472</v>
      </c>
      <c r="AU12" s="209" t="s">
        <v>472</v>
      </c>
      <c r="AV12" s="209" t="s">
        <v>472</v>
      </c>
      <c r="AW12" s="209" t="s">
        <v>472</v>
      </c>
      <c r="AX12" s="209" t="s">
        <v>472</v>
      </c>
      <c r="AY12" s="209" t="s">
        <v>472</v>
      </c>
      <c r="AZ12" s="209" t="s">
        <v>472</v>
      </c>
      <c r="BA12" s="209" t="s">
        <v>472</v>
      </c>
      <c r="BB12" s="209" t="s">
        <v>472</v>
      </c>
      <c r="BC12" s="209" t="s">
        <v>472</v>
      </c>
      <c r="BD12" s="209" t="s">
        <v>472</v>
      </c>
      <c r="BE12" s="209" t="s">
        <v>472</v>
      </c>
      <c r="BF12" s="209" t="s">
        <v>472</v>
      </c>
      <c r="BG12" s="209" t="s">
        <v>472</v>
      </c>
      <c r="BH12" s="209" t="s">
        <v>472</v>
      </c>
      <c r="BI12" s="209" t="s">
        <v>472</v>
      </c>
      <c r="BJ12" s="209" t="s">
        <v>472</v>
      </c>
      <c r="BK12" s="209" t="s">
        <v>472</v>
      </c>
      <c r="BL12" s="209" t="s">
        <v>472</v>
      </c>
      <c r="BM12" s="209" t="s">
        <v>472</v>
      </c>
      <c r="BN12" s="209" t="s">
        <v>472</v>
      </c>
      <c r="BO12" s="209" t="s">
        <v>472</v>
      </c>
      <c r="BP12" s="209" t="s">
        <v>472</v>
      </c>
      <c r="BQ12" s="209" t="s">
        <v>472</v>
      </c>
      <c r="BR12" s="209" t="s">
        <v>472</v>
      </c>
      <c r="BS12" s="209" t="s">
        <v>472</v>
      </c>
      <c r="BT12" s="209" t="s">
        <v>472</v>
      </c>
      <c r="BU12" s="209" t="s">
        <v>472</v>
      </c>
      <c r="BV12" s="209" t="s">
        <v>472</v>
      </c>
      <c r="BW12" s="209" t="s">
        <v>472</v>
      </c>
      <c r="BX12" s="209" t="s">
        <v>472</v>
      </c>
      <c r="BY12" s="209" t="s">
        <v>472</v>
      </c>
      <c r="BZ12" s="209" t="s">
        <v>472</v>
      </c>
      <c r="CA12" s="209" t="s">
        <v>472</v>
      </c>
      <c r="CB12" s="209" t="s">
        <v>472</v>
      </c>
      <c r="CC12" s="209" t="s">
        <v>472</v>
      </c>
      <c r="CD12" s="209" t="s">
        <v>472</v>
      </c>
      <c r="CE12" s="209" t="s">
        <v>472</v>
      </c>
      <c r="CF12" s="209" t="s">
        <v>472</v>
      </c>
      <c r="CG12" s="209" t="s">
        <v>472</v>
      </c>
      <c r="CH12" s="209" t="s">
        <v>472</v>
      </c>
      <c r="CI12" s="209" t="s">
        <v>472</v>
      </c>
      <c r="CJ12" s="209" t="s">
        <v>472</v>
      </c>
      <c r="CK12" s="209" t="s">
        <v>472</v>
      </c>
      <c r="CL12" s="209" t="s">
        <v>472</v>
      </c>
      <c r="CM12" s="209" t="s">
        <v>472</v>
      </c>
      <c r="CN12" s="209" t="s">
        <v>472</v>
      </c>
      <c r="CO12" s="209" t="s">
        <v>472</v>
      </c>
      <c r="CP12" s="209" t="s">
        <v>472</v>
      </c>
      <c r="CQ12" s="209" t="s">
        <v>472</v>
      </c>
      <c r="CR12" s="209" t="s">
        <v>472</v>
      </c>
      <c r="CS12" s="209" t="s">
        <v>472</v>
      </c>
      <c r="CT12" s="209" t="s">
        <v>472</v>
      </c>
      <c r="CU12" s="209" t="s">
        <v>472</v>
      </c>
      <c r="CV12" s="209" t="s">
        <v>472</v>
      </c>
      <c r="CW12" s="209" t="s">
        <v>472</v>
      </c>
      <c r="CX12" s="209" t="s">
        <v>472</v>
      </c>
      <c r="CY12" s="209" t="s">
        <v>472</v>
      </c>
      <c r="CZ12" s="209" t="s">
        <v>472</v>
      </c>
      <c r="DA12" s="209" t="s">
        <v>472</v>
      </c>
      <c r="DB12" s="209" t="s">
        <v>472</v>
      </c>
      <c r="DC12" s="209" t="s">
        <v>472</v>
      </c>
    </row>
    <row r="13" spans="1:107">
      <c r="A13" s="213" t="s">
        <v>460</v>
      </c>
      <c r="B13" s="214">
        <v>1186</v>
      </c>
      <c r="C13" s="214">
        <v>1186</v>
      </c>
      <c r="D13" s="215">
        <v>8723</v>
      </c>
      <c r="E13" s="216">
        <f t="shared" si="0"/>
        <v>8723</v>
      </c>
      <c r="F13" s="217">
        <v>45688</v>
      </c>
      <c r="G13" s="215" t="s">
        <v>148</v>
      </c>
      <c r="H13" s="215" t="s">
        <v>469</v>
      </c>
      <c r="I13" s="209">
        <v>2021</v>
      </c>
      <c r="J13" s="209" t="s">
        <v>461</v>
      </c>
      <c r="K13" s="209" t="s">
        <v>462</v>
      </c>
      <c r="L13" s="218">
        <v>675360</v>
      </c>
      <c r="M13" s="209" t="s">
        <v>463</v>
      </c>
      <c r="N13" s="209" t="s">
        <v>464</v>
      </c>
      <c r="O13" s="209" t="s">
        <v>465</v>
      </c>
      <c r="P13" s="217">
        <v>41113</v>
      </c>
      <c r="Q13" s="217" t="s">
        <v>559</v>
      </c>
      <c r="R13" s="209" t="s">
        <v>464</v>
      </c>
      <c r="S13" s="209" t="s">
        <v>466</v>
      </c>
      <c r="T13" s="209">
        <v>145</v>
      </c>
      <c r="U13" s="218">
        <v>0</v>
      </c>
      <c r="V13" s="219">
        <v>0</v>
      </c>
      <c r="W13" s="209" t="s">
        <v>467</v>
      </c>
      <c r="X13" s="209" t="s">
        <v>468</v>
      </c>
      <c r="Y13" s="209" t="s">
        <v>468</v>
      </c>
      <c r="Z13" s="209" t="s">
        <v>469</v>
      </c>
      <c r="AA13" s="213" t="s">
        <v>460</v>
      </c>
      <c r="AB13" s="216">
        <f t="shared" si="1"/>
        <v>1186</v>
      </c>
      <c r="AC13" s="216">
        <v>7077</v>
      </c>
      <c r="AD13" s="216">
        <f t="shared" si="2"/>
        <v>7077</v>
      </c>
      <c r="AE13" s="209" t="s">
        <v>559</v>
      </c>
      <c r="AF13" s="209" t="s">
        <v>470</v>
      </c>
      <c r="AG13" s="219">
        <v>2609600</v>
      </c>
      <c r="AH13" s="209" t="s">
        <v>470</v>
      </c>
      <c r="AI13" s="221">
        <v>41031</v>
      </c>
      <c r="AJ13" s="209" t="s">
        <v>471</v>
      </c>
      <c r="AK13" s="209" t="s">
        <v>472</v>
      </c>
      <c r="AL13" s="209" t="s">
        <v>472</v>
      </c>
      <c r="AM13" s="209" t="s">
        <v>472</v>
      </c>
      <c r="AN13" s="209" t="s">
        <v>472</v>
      </c>
      <c r="AO13" s="209" t="s">
        <v>472</v>
      </c>
      <c r="AP13" s="209" t="s">
        <v>472</v>
      </c>
      <c r="AQ13" s="209" t="s">
        <v>472</v>
      </c>
      <c r="AR13" s="209" t="s">
        <v>472</v>
      </c>
      <c r="AS13" s="209" t="s">
        <v>472</v>
      </c>
      <c r="AT13" s="209" t="s">
        <v>472</v>
      </c>
      <c r="AU13" s="209" t="s">
        <v>472</v>
      </c>
      <c r="AV13" s="209" t="s">
        <v>472</v>
      </c>
      <c r="AW13" s="209" t="s">
        <v>472</v>
      </c>
      <c r="AX13" s="209" t="s">
        <v>472</v>
      </c>
      <c r="AY13" s="209" t="s">
        <v>472</v>
      </c>
      <c r="AZ13" s="209" t="s">
        <v>472</v>
      </c>
      <c r="BA13" s="209" t="s">
        <v>472</v>
      </c>
      <c r="BB13" s="209" t="s">
        <v>472</v>
      </c>
      <c r="BC13" s="209" t="s">
        <v>472</v>
      </c>
      <c r="BD13" s="209" t="s">
        <v>472</v>
      </c>
      <c r="BE13" s="209" t="s">
        <v>472</v>
      </c>
      <c r="BF13" s="209" t="s">
        <v>472</v>
      </c>
      <c r="BG13" s="209" t="s">
        <v>472</v>
      </c>
      <c r="BH13" s="209" t="s">
        <v>472</v>
      </c>
      <c r="BI13" s="209" t="s">
        <v>472</v>
      </c>
      <c r="BJ13" s="209" t="s">
        <v>472</v>
      </c>
      <c r="BK13" s="209" t="s">
        <v>472</v>
      </c>
      <c r="BL13" s="209" t="s">
        <v>472</v>
      </c>
      <c r="BM13" s="209" t="s">
        <v>472</v>
      </c>
      <c r="BN13" s="209" t="s">
        <v>472</v>
      </c>
      <c r="BO13" s="209" t="s">
        <v>472</v>
      </c>
      <c r="BP13" s="209" t="s">
        <v>472</v>
      </c>
      <c r="BQ13" s="209" t="s">
        <v>472</v>
      </c>
      <c r="BR13" s="209" t="s">
        <v>472</v>
      </c>
      <c r="BS13" s="209" t="s">
        <v>472</v>
      </c>
      <c r="BT13" s="209" t="s">
        <v>472</v>
      </c>
      <c r="BU13" s="209" t="s">
        <v>472</v>
      </c>
      <c r="BV13" s="209" t="s">
        <v>472</v>
      </c>
      <c r="BW13" s="209" t="s">
        <v>472</v>
      </c>
      <c r="BX13" s="209" t="s">
        <v>472</v>
      </c>
      <c r="BY13" s="209" t="s">
        <v>472</v>
      </c>
      <c r="BZ13" s="209" t="s">
        <v>472</v>
      </c>
      <c r="CA13" s="209" t="s">
        <v>472</v>
      </c>
      <c r="CB13" s="209" t="s">
        <v>472</v>
      </c>
      <c r="CC13" s="209" t="s">
        <v>472</v>
      </c>
      <c r="CD13" s="209" t="s">
        <v>472</v>
      </c>
      <c r="CE13" s="209" t="s">
        <v>472</v>
      </c>
      <c r="CF13" s="209" t="s">
        <v>472</v>
      </c>
      <c r="CG13" s="209" t="s">
        <v>472</v>
      </c>
      <c r="CH13" s="209" t="s">
        <v>472</v>
      </c>
      <c r="CI13" s="209" t="s">
        <v>472</v>
      </c>
      <c r="CJ13" s="209" t="s">
        <v>472</v>
      </c>
      <c r="CK13" s="209" t="s">
        <v>472</v>
      </c>
      <c r="CL13" s="209" t="s">
        <v>472</v>
      </c>
      <c r="CM13" s="209" t="s">
        <v>472</v>
      </c>
      <c r="CN13" s="209" t="s">
        <v>472</v>
      </c>
      <c r="CO13" s="209" t="s">
        <v>472</v>
      </c>
      <c r="CP13" s="209" t="s">
        <v>472</v>
      </c>
      <c r="CQ13" s="209" t="s">
        <v>472</v>
      </c>
      <c r="CR13" s="209" t="s">
        <v>472</v>
      </c>
      <c r="CS13" s="209" t="s">
        <v>472</v>
      </c>
      <c r="CT13" s="209" t="s">
        <v>472</v>
      </c>
      <c r="CU13" s="209" t="s">
        <v>472</v>
      </c>
      <c r="CV13" s="209" t="s">
        <v>472</v>
      </c>
      <c r="CW13" s="209" t="s">
        <v>472</v>
      </c>
      <c r="CX13" s="209" t="s">
        <v>472</v>
      </c>
      <c r="CY13" s="209" t="s">
        <v>472</v>
      </c>
      <c r="CZ13" s="209" t="s">
        <v>472</v>
      </c>
      <c r="DA13" s="209" t="s">
        <v>472</v>
      </c>
      <c r="DB13" s="209" t="s">
        <v>472</v>
      </c>
      <c r="DC13" s="209" t="s">
        <v>472</v>
      </c>
    </row>
    <row r="14" spans="1:107">
      <c r="A14" s="213" t="s">
        <v>460</v>
      </c>
      <c r="B14" s="214">
        <v>1198</v>
      </c>
      <c r="C14" s="214">
        <v>1198</v>
      </c>
      <c r="D14" s="215">
        <v>8579</v>
      </c>
      <c r="E14" s="216">
        <f t="shared" si="0"/>
        <v>8579</v>
      </c>
      <c r="F14" s="217">
        <v>45688</v>
      </c>
      <c r="G14" s="215" t="s">
        <v>148</v>
      </c>
      <c r="H14" s="215" t="s">
        <v>469</v>
      </c>
      <c r="I14" s="209">
        <v>2021</v>
      </c>
      <c r="J14" s="209" t="s">
        <v>461</v>
      </c>
      <c r="K14" s="209" t="s">
        <v>462</v>
      </c>
      <c r="L14" s="218">
        <v>269510</v>
      </c>
      <c r="M14" s="209" t="s">
        <v>463</v>
      </c>
      <c r="N14" s="209" t="s">
        <v>464</v>
      </c>
      <c r="O14" s="209" t="s">
        <v>465</v>
      </c>
      <c r="P14" s="217">
        <v>41134</v>
      </c>
      <c r="Q14" s="217" t="s">
        <v>558</v>
      </c>
      <c r="R14" s="209" t="s">
        <v>464</v>
      </c>
      <c r="S14" s="209" t="s">
        <v>466</v>
      </c>
      <c r="T14" s="209">
        <v>150</v>
      </c>
      <c r="U14" s="218">
        <v>0</v>
      </c>
      <c r="V14" s="219">
        <v>0</v>
      </c>
      <c r="W14" s="209" t="s">
        <v>467</v>
      </c>
      <c r="X14" s="209" t="s">
        <v>468</v>
      </c>
      <c r="Y14" s="209" t="s">
        <v>468</v>
      </c>
      <c r="Z14" s="209" t="s">
        <v>469</v>
      </c>
      <c r="AA14" s="213" t="s">
        <v>460</v>
      </c>
      <c r="AB14" s="216">
        <f t="shared" si="1"/>
        <v>1198</v>
      </c>
      <c r="AC14" s="216">
        <v>6994</v>
      </c>
      <c r="AD14" s="216">
        <f t="shared" si="2"/>
        <v>6994</v>
      </c>
      <c r="AE14" s="209" t="s">
        <v>558</v>
      </c>
      <c r="AF14" s="209" t="s">
        <v>470</v>
      </c>
      <c r="AG14" s="219">
        <v>2191518.6</v>
      </c>
      <c r="AH14" s="209" t="s">
        <v>470</v>
      </c>
      <c r="AI14" s="221">
        <v>40997</v>
      </c>
      <c r="AJ14" s="209" t="s">
        <v>471</v>
      </c>
      <c r="AK14" s="209" t="s">
        <v>472</v>
      </c>
      <c r="AL14" s="209" t="s">
        <v>472</v>
      </c>
      <c r="AM14" s="209" t="s">
        <v>472</v>
      </c>
      <c r="AN14" s="209" t="s">
        <v>472</v>
      </c>
      <c r="AO14" s="209" t="s">
        <v>472</v>
      </c>
      <c r="AP14" s="209" t="s">
        <v>472</v>
      </c>
      <c r="AQ14" s="209" t="s">
        <v>472</v>
      </c>
      <c r="AR14" s="209" t="s">
        <v>472</v>
      </c>
      <c r="AS14" s="209" t="s">
        <v>472</v>
      </c>
      <c r="AT14" s="209" t="s">
        <v>472</v>
      </c>
      <c r="AU14" s="209" t="s">
        <v>472</v>
      </c>
      <c r="AV14" s="209" t="s">
        <v>472</v>
      </c>
      <c r="AW14" s="209" t="s">
        <v>472</v>
      </c>
      <c r="AX14" s="209" t="s">
        <v>472</v>
      </c>
      <c r="AY14" s="209" t="s">
        <v>472</v>
      </c>
      <c r="AZ14" s="209" t="s">
        <v>472</v>
      </c>
      <c r="BA14" s="209" t="s">
        <v>472</v>
      </c>
      <c r="BB14" s="209" t="s">
        <v>472</v>
      </c>
      <c r="BC14" s="209" t="s">
        <v>472</v>
      </c>
      <c r="BD14" s="209" t="s">
        <v>472</v>
      </c>
      <c r="BE14" s="209" t="s">
        <v>472</v>
      </c>
      <c r="BF14" s="209" t="s">
        <v>472</v>
      </c>
      <c r="BG14" s="209" t="s">
        <v>472</v>
      </c>
      <c r="BH14" s="209" t="s">
        <v>472</v>
      </c>
      <c r="BI14" s="209" t="s">
        <v>472</v>
      </c>
      <c r="BJ14" s="209" t="s">
        <v>472</v>
      </c>
      <c r="BK14" s="209" t="s">
        <v>472</v>
      </c>
      <c r="BL14" s="209" t="s">
        <v>472</v>
      </c>
      <c r="BM14" s="209" t="s">
        <v>472</v>
      </c>
      <c r="BN14" s="209" t="s">
        <v>472</v>
      </c>
      <c r="BO14" s="209" t="s">
        <v>472</v>
      </c>
      <c r="BP14" s="209" t="s">
        <v>472</v>
      </c>
      <c r="BQ14" s="209" t="s">
        <v>472</v>
      </c>
      <c r="BR14" s="209" t="s">
        <v>472</v>
      </c>
      <c r="BS14" s="209" t="s">
        <v>472</v>
      </c>
      <c r="BT14" s="209" t="s">
        <v>472</v>
      </c>
      <c r="BU14" s="209" t="s">
        <v>472</v>
      </c>
      <c r="BV14" s="209" t="s">
        <v>472</v>
      </c>
      <c r="BW14" s="209" t="s">
        <v>472</v>
      </c>
      <c r="BX14" s="209" t="s">
        <v>472</v>
      </c>
      <c r="BY14" s="209" t="s">
        <v>472</v>
      </c>
      <c r="BZ14" s="209" t="s">
        <v>472</v>
      </c>
      <c r="CA14" s="209" t="s">
        <v>472</v>
      </c>
      <c r="CB14" s="209" t="s">
        <v>472</v>
      </c>
      <c r="CC14" s="209" t="s">
        <v>472</v>
      </c>
      <c r="CD14" s="209" t="s">
        <v>472</v>
      </c>
      <c r="CE14" s="209" t="s">
        <v>472</v>
      </c>
      <c r="CF14" s="209" t="s">
        <v>472</v>
      </c>
      <c r="CG14" s="209" t="s">
        <v>472</v>
      </c>
      <c r="CH14" s="209" t="s">
        <v>472</v>
      </c>
      <c r="CI14" s="209" t="s">
        <v>472</v>
      </c>
      <c r="CJ14" s="209" t="s">
        <v>472</v>
      </c>
      <c r="CK14" s="209" t="s">
        <v>472</v>
      </c>
      <c r="CL14" s="209" t="s">
        <v>472</v>
      </c>
      <c r="CM14" s="209" t="s">
        <v>472</v>
      </c>
      <c r="CN14" s="209" t="s">
        <v>472</v>
      </c>
      <c r="CO14" s="209" t="s">
        <v>472</v>
      </c>
      <c r="CP14" s="209" t="s">
        <v>472</v>
      </c>
      <c r="CQ14" s="209" t="s">
        <v>472</v>
      </c>
      <c r="CR14" s="209" t="s">
        <v>472</v>
      </c>
      <c r="CS14" s="209" t="s">
        <v>472</v>
      </c>
      <c r="CT14" s="209" t="s">
        <v>472</v>
      </c>
      <c r="CU14" s="209" t="s">
        <v>472</v>
      </c>
      <c r="CV14" s="209" t="s">
        <v>472</v>
      </c>
      <c r="CW14" s="209" t="s">
        <v>472</v>
      </c>
      <c r="CX14" s="209" t="s">
        <v>472</v>
      </c>
      <c r="CY14" s="209" t="s">
        <v>472</v>
      </c>
      <c r="CZ14" s="209" t="s">
        <v>472</v>
      </c>
      <c r="DA14" s="209" t="s">
        <v>472</v>
      </c>
      <c r="DB14" s="209" t="s">
        <v>472</v>
      </c>
      <c r="DC14" s="209" t="s">
        <v>472</v>
      </c>
    </row>
    <row r="15" spans="1:107">
      <c r="A15" s="213" t="s">
        <v>460</v>
      </c>
      <c r="B15" s="214">
        <v>1202</v>
      </c>
      <c r="C15" s="214">
        <v>1202</v>
      </c>
      <c r="D15" s="215">
        <v>8722</v>
      </c>
      <c r="E15" s="216">
        <f t="shared" si="0"/>
        <v>8722</v>
      </c>
      <c r="F15" s="217">
        <v>45688</v>
      </c>
      <c r="G15" s="215" t="s">
        <v>148</v>
      </c>
      <c r="H15" s="215" t="s">
        <v>469</v>
      </c>
      <c r="I15" s="209">
        <v>2021</v>
      </c>
      <c r="J15" s="209" t="s">
        <v>461</v>
      </c>
      <c r="K15" s="209" t="s">
        <v>462</v>
      </c>
      <c r="L15" s="218">
        <v>262944</v>
      </c>
      <c r="M15" s="209" t="s">
        <v>463</v>
      </c>
      <c r="N15" s="209" t="s">
        <v>464</v>
      </c>
      <c r="O15" s="209" t="s">
        <v>465</v>
      </c>
      <c r="P15" s="217">
        <v>41137</v>
      </c>
      <c r="Q15" s="217" t="s">
        <v>559</v>
      </c>
      <c r="R15" s="209" t="s">
        <v>464</v>
      </c>
      <c r="S15" s="209" t="s">
        <v>466</v>
      </c>
      <c r="T15" s="209">
        <v>144</v>
      </c>
      <c r="U15" s="218">
        <v>0</v>
      </c>
      <c r="V15" s="219">
        <v>0</v>
      </c>
      <c r="W15" s="209" t="s">
        <v>467</v>
      </c>
      <c r="X15" s="209" t="s">
        <v>468</v>
      </c>
      <c r="Y15" s="209" t="s">
        <v>468</v>
      </c>
      <c r="Z15" s="209" t="s">
        <v>469</v>
      </c>
      <c r="AA15" s="213" t="s">
        <v>460</v>
      </c>
      <c r="AB15" s="216">
        <f t="shared" si="1"/>
        <v>1202</v>
      </c>
      <c r="AC15" s="216">
        <v>7084</v>
      </c>
      <c r="AD15" s="216">
        <f t="shared" si="2"/>
        <v>7084</v>
      </c>
      <c r="AE15" s="209" t="s">
        <v>559</v>
      </c>
      <c r="AF15" s="209" t="s">
        <v>470</v>
      </c>
      <c r="AG15" s="219">
        <v>536242.35</v>
      </c>
      <c r="AH15" s="209" t="s">
        <v>470</v>
      </c>
      <c r="AI15" s="221">
        <v>41044</v>
      </c>
      <c r="AJ15" s="209" t="s">
        <v>471</v>
      </c>
      <c r="AK15" s="209" t="s">
        <v>472</v>
      </c>
      <c r="AL15" s="209" t="s">
        <v>472</v>
      </c>
      <c r="AM15" s="209" t="s">
        <v>472</v>
      </c>
      <c r="AN15" s="209" t="s">
        <v>472</v>
      </c>
      <c r="AO15" s="209" t="s">
        <v>472</v>
      </c>
      <c r="AP15" s="209" t="s">
        <v>472</v>
      </c>
      <c r="AQ15" s="209" t="s">
        <v>472</v>
      </c>
      <c r="AR15" s="209" t="s">
        <v>472</v>
      </c>
      <c r="AS15" s="209" t="s">
        <v>472</v>
      </c>
      <c r="AT15" s="209" t="s">
        <v>472</v>
      </c>
      <c r="AU15" s="209" t="s">
        <v>472</v>
      </c>
      <c r="AV15" s="209" t="s">
        <v>472</v>
      </c>
      <c r="AW15" s="209" t="s">
        <v>472</v>
      </c>
      <c r="AX15" s="209" t="s">
        <v>472</v>
      </c>
      <c r="AY15" s="209" t="s">
        <v>472</v>
      </c>
      <c r="AZ15" s="209" t="s">
        <v>472</v>
      </c>
      <c r="BA15" s="209" t="s">
        <v>472</v>
      </c>
      <c r="BB15" s="209" t="s">
        <v>472</v>
      </c>
      <c r="BC15" s="209" t="s">
        <v>472</v>
      </c>
      <c r="BD15" s="209" t="s">
        <v>472</v>
      </c>
      <c r="BE15" s="209" t="s">
        <v>472</v>
      </c>
      <c r="BF15" s="209" t="s">
        <v>472</v>
      </c>
      <c r="BG15" s="209" t="s">
        <v>472</v>
      </c>
      <c r="BH15" s="209" t="s">
        <v>472</v>
      </c>
      <c r="BI15" s="209" t="s">
        <v>472</v>
      </c>
      <c r="BJ15" s="209" t="s">
        <v>472</v>
      </c>
      <c r="BK15" s="209" t="s">
        <v>472</v>
      </c>
      <c r="BL15" s="209" t="s">
        <v>472</v>
      </c>
      <c r="BM15" s="209" t="s">
        <v>472</v>
      </c>
      <c r="BN15" s="209" t="s">
        <v>472</v>
      </c>
      <c r="BO15" s="209" t="s">
        <v>472</v>
      </c>
      <c r="BP15" s="209" t="s">
        <v>472</v>
      </c>
      <c r="BQ15" s="209" t="s">
        <v>472</v>
      </c>
      <c r="BR15" s="209" t="s">
        <v>472</v>
      </c>
      <c r="BS15" s="209" t="s">
        <v>472</v>
      </c>
      <c r="BT15" s="209" t="s">
        <v>472</v>
      </c>
      <c r="BU15" s="209" t="s">
        <v>472</v>
      </c>
      <c r="BV15" s="209" t="s">
        <v>472</v>
      </c>
      <c r="BW15" s="209" t="s">
        <v>472</v>
      </c>
      <c r="BX15" s="209" t="s">
        <v>472</v>
      </c>
      <c r="BY15" s="209" t="s">
        <v>472</v>
      </c>
      <c r="BZ15" s="209" t="s">
        <v>472</v>
      </c>
      <c r="CA15" s="209" t="s">
        <v>472</v>
      </c>
      <c r="CB15" s="209" t="s">
        <v>472</v>
      </c>
      <c r="CC15" s="209" t="s">
        <v>472</v>
      </c>
      <c r="CD15" s="209" t="s">
        <v>472</v>
      </c>
      <c r="CE15" s="209" t="s">
        <v>472</v>
      </c>
      <c r="CF15" s="209" t="s">
        <v>472</v>
      </c>
      <c r="CG15" s="209" t="s">
        <v>472</v>
      </c>
      <c r="CH15" s="209" t="s">
        <v>472</v>
      </c>
      <c r="CI15" s="209" t="s">
        <v>472</v>
      </c>
      <c r="CJ15" s="209" t="s">
        <v>472</v>
      </c>
      <c r="CK15" s="209" t="s">
        <v>472</v>
      </c>
      <c r="CL15" s="209" t="s">
        <v>472</v>
      </c>
      <c r="CM15" s="209" t="s">
        <v>472</v>
      </c>
      <c r="CN15" s="209" t="s">
        <v>472</v>
      </c>
      <c r="CO15" s="209" t="s">
        <v>472</v>
      </c>
      <c r="CP15" s="209" t="s">
        <v>472</v>
      </c>
      <c r="CQ15" s="209" t="s">
        <v>472</v>
      </c>
      <c r="CR15" s="209" t="s">
        <v>472</v>
      </c>
      <c r="CS15" s="209" t="s">
        <v>472</v>
      </c>
      <c r="CT15" s="209" t="s">
        <v>472</v>
      </c>
      <c r="CU15" s="209" t="s">
        <v>472</v>
      </c>
      <c r="CV15" s="209" t="s">
        <v>472</v>
      </c>
      <c r="CW15" s="209" t="s">
        <v>472</v>
      </c>
      <c r="CX15" s="209" t="s">
        <v>472</v>
      </c>
      <c r="CY15" s="209" t="s">
        <v>472</v>
      </c>
      <c r="CZ15" s="209" t="s">
        <v>472</v>
      </c>
      <c r="DA15" s="209" t="s">
        <v>472</v>
      </c>
      <c r="DB15" s="209" t="s">
        <v>472</v>
      </c>
      <c r="DC15" s="209" t="s">
        <v>472</v>
      </c>
    </row>
    <row r="16" spans="1:107">
      <c r="A16" s="213" t="s">
        <v>460</v>
      </c>
      <c r="B16" s="214">
        <v>1204</v>
      </c>
      <c r="C16" s="214">
        <v>1204</v>
      </c>
      <c r="D16" s="215">
        <v>8442</v>
      </c>
      <c r="E16" s="216">
        <f t="shared" si="0"/>
        <v>8442</v>
      </c>
      <c r="F16" s="217">
        <v>45688</v>
      </c>
      <c r="G16" s="215" t="s">
        <v>148</v>
      </c>
      <c r="H16" s="215" t="s">
        <v>469</v>
      </c>
      <c r="I16" s="209">
        <v>2021</v>
      </c>
      <c r="J16" s="209" t="s">
        <v>461</v>
      </c>
      <c r="K16" s="209" t="s">
        <v>462</v>
      </c>
      <c r="L16" s="218">
        <v>1565093</v>
      </c>
      <c r="M16" s="209" t="s">
        <v>463</v>
      </c>
      <c r="N16" s="209" t="s">
        <v>464</v>
      </c>
      <c r="O16" s="209" t="s">
        <v>465</v>
      </c>
      <c r="P16" s="217">
        <v>41152</v>
      </c>
      <c r="Q16" s="217" t="s">
        <v>559</v>
      </c>
      <c r="R16" s="209" t="s">
        <v>464</v>
      </c>
      <c r="S16" s="209" t="s">
        <v>466</v>
      </c>
      <c r="T16" s="209">
        <v>142</v>
      </c>
      <c r="U16" s="218">
        <v>0</v>
      </c>
      <c r="V16" s="219">
        <v>0</v>
      </c>
      <c r="W16" s="209" t="s">
        <v>467</v>
      </c>
      <c r="X16" s="209" t="s">
        <v>468</v>
      </c>
      <c r="Y16" s="209" t="s">
        <v>468</v>
      </c>
      <c r="Z16" s="209" t="s">
        <v>469</v>
      </c>
      <c r="AA16" s="213" t="s">
        <v>460</v>
      </c>
      <c r="AB16" s="216">
        <f t="shared" si="1"/>
        <v>1204</v>
      </c>
      <c r="AC16" s="216">
        <v>6699</v>
      </c>
      <c r="AD16" s="216">
        <f t="shared" si="2"/>
        <v>6699</v>
      </c>
      <c r="AE16" s="209" t="s">
        <v>559</v>
      </c>
      <c r="AF16" s="209" t="s">
        <v>470</v>
      </c>
      <c r="AG16" s="219">
        <v>4128732.49</v>
      </c>
      <c r="AH16" s="209" t="s">
        <v>470</v>
      </c>
      <c r="AI16" s="221">
        <v>40892</v>
      </c>
      <c r="AJ16" s="209" t="s">
        <v>471</v>
      </c>
      <c r="AK16" s="209" t="s">
        <v>472</v>
      </c>
      <c r="AL16" s="209" t="s">
        <v>472</v>
      </c>
      <c r="AM16" s="209" t="s">
        <v>472</v>
      </c>
      <c r="AN16" s="209" t="s">
        <v>472</v>
      </c>
      <c r="AO16" s="209" t="s">
        <v>472</v>
      </c>
      <c r="AP16" s="209" t="s">
        <v>472</v>
      </c>
      <c r="AQ16" s="209" t="s">
        <v>472</v>
      </c>
      <c r="AR16" s="209" t="s">
        <v>472</v>
      </c>
      <c r="AS16" s="209" t="s">
        <v>472</v>
      </c>
      <c r="AT16" s="209" t="s">
        <v>472</v>
      </c>
      <c r="AU16" s="209" t="s">
        <v>472</v>
      </c>
      <c r="AV16" s="209" t="s">
        <v>472</v>
      </c>
      <c r="AW16" s="209" t="s">
        <v>472</v>
      </c>
      <c r="AX16" s="209" t="s">
        <v>472</v>
      </c>
      <c r="AY16" s="209" t="s">
        <v>472</v>
      </c>
      <c r="AZ16" s="209" t="s">
        <v>472</v>
      </c>
      <c r="BA16" s="209" t="s">
        <v>472</v>
      </c>
      <c r="BB16" s="209" t="s">
        <v>472</v>
      </c>
      <c r="BC16" s="209" t="s">
        <v>472</v>
      </c>
      <c r="BD16" s="209" t="s">
        <v>472</v>
      </c>
      <c r="BE16" s="209" t="s">
        <v>472</v>
      </c>
      <c r="BF16" s="209" t="s">
        <v>472</v>
      </c>
      <c r="BG16" s="209" t="s">
        <v>472</v>
      </c>
      <c r="BH16" s="209" t="s">
        <v>472</v>
      </c>
      <c r="BI16" s="209" t="s">
        <v>472</v>
      </c>
      <c r="BJ16" s="209" t="s">
        <v>472</v>
      </c>
      <c r="BK16" s="209" t="s">
        <v>472</v>
      </c>
      <c r="BL16" s="209" t="s">
        <v>472</v>
      </c>
      <c r="BM16" s="209" t="s">
        <v>472</v>
      </c>
      <c r="BN16" s="209" t="s">
        <v>472</v>
      </c>
      <c r="BO16" s="209" t="s">
        <v>472</v>
      </c>
      <c r="BP16" s="209" t="s">
        <v>472</v>
      </c>
      <c r="BQ16" s="209" t="s">
        <v>472</v>
      </c>
      <c r="BR16" s="209" t="s">
        <v>472</v>
      </c>
      <c r="BS16" s="209" t="s">
        <v>472</v>
      </c>
      <c r="BT16" s="209" t="s">
        <v>472</v>
      </c>
      <c r="BU16" s="209" t="s">
        <v>472</v>
      </c>
      <c r="BV16" s="209" t="s">
        <v>472</v>
      </c>
      <c r="BW16" s="209" t="s">
        <v>472</v>
      </c>
      <c r="BX16" s="209" t="s">
        <v>472</v>
      </c>
      <c r="BY16" s="209" t="s">
        <v>472</v>
      </c>
      <c r="BZ16" s="209" t="s">
        <v>472</v>
      </c>
      <c r="CA16" s="209" t="s">
        <v>472</v>
      </c>
      <c r="CB16" s="209" t="s">
        <v>472</v>
      </c>
      <c r="CC16" s="209" t="s">
        <v>472</v>
      </c>
      <c r="CD16" s="209" t="s">
        <v>472</v>
      </c>
      <c r="CE16" s="209" t="s">
        <v>472</v>
      </c>
      <c r="CF16" s="209" t="s">
        <v>472</v>
      </c>
      <c r="CG16" s="209" t="s">
        <v>472</v>
      </c>
      <c r="CH16" s="209" t="s">
        <v>472</v>
      </c>
      <c r="CI16" s="209" t="s">
        <v>472</v>
      </c>
      <c r="CJ16" s="209" t="s">
        <v>472</v>
      </c>
      <c r="CK16" s="209" t="s">
        <v>472</v>
      </c>
      <c r="CL16" s="209" t="s">
        <v>472</v>
      </c>
      <c r="CM16" s="209" t="s">
        <v>472</v>
      </c>
      <c r="CN16" s="209" t="s">
        <v>472</v>
      </c>
      <c r="CO16" s="209" t="s">
        <v>472</v>
      </c>
      <c r="CP16" s="209" t="s">
        <v>472</v>
      </c>
      <c r="CQ16" s="209" t="s">
        <v>472</v>
      </c>
      <c r="CR16" s="209" t="s">
        <v>472</v>
      </c>
      <c r="CS16" s="209" t="s">
        <v>472</v>
      </c>
      <c r="CT16" s="209" t="s">
        <v>472</v>
      </c>
      <c r="CU16" s="209" t="s">
        <v>472</v>
      </c>
      <c r="CV16" s="209" t="s">
        <v>472</v>
      </c>
      <c r="CW16" s="209" t="s">
        <v>472</v>
      </c>
      <c r="CX16" s="209" t="s">
        <v>472</v>
      </c>
      <c r="CY16" s="209" t="s">
        <v>472</v>
      </c>
      <c r="CZ16" s="209" t="s">
        <v>472</v>
      </c>
      <c r="DA16" s="209" t="s">
        <v>472</v>
      </c>
      <c r="DB16" s="209" t="s">
        <v>472</v>
      </c>
      <c r="DC16" s="209" t="s">
        <v>472</v>
      </c>
    </row>
    <row r="17" spans="1:107">
      <c r="A17" s="213" t="s">
        <v>460</v>
      </c>
      <c r="B17" s="214">
        <v>1205</v>
      </c>
      <c r="C17" s="214">
        <v>1205</v>
      </c>
      <c r="D17" s="215">
        <v>0</v>
      </c>
      <c r="E17" s="216">
        <f t="shared" si="0"/>
        <v>0</v>
      </c>
      <c r="F17" s="217">
        <v>45688</v>
      </c>
      <c r="G17" s="215" t="s">
        <v>148</v>
      </c>
      <c r="H17" s="215" t="s">
        <v>469</v>
      </c>
      <c r="I17" s="209">
        <v>2021</v>
      </c>
      <c r="J17" s="209" t="s">
        <v>461</v>
      </c>
      <c r="K17" s="209" t="s">
        <v>462</v>
      </c>
      <c r="L17" s="218">
        <v>368220</v>
      </c>
      <c r="M17" s="209" t="s">
        <v>463</v>
      </c>
      <c r="N17" s="209" t="s">
        <v>464</v>
      </c>
      <c r="O17" s="209" t="s">
        <v>465</v>
      </c>
      <c r="P17" s="217">
        <v>41184</v>
      </c>
      <c r="Q17" s="217" t="s">
        <v>558</v>
      </c>
      <c r="R17" s="209" t="s">
        <v>464</v>
      </c>
      <c r="S17" s="209" t="s">
        <v>466</v>
      </c>
      <c r="T17" s="209">
        <v>140</v>
      </c>
      <c r="U17" s="218">
        <v>0</v>
      </c>
      <c r="V17" s="219">
        <v>0</v>
      </c>
      <c r="W17" s="209" t="s">
        <v>467</v>
      </c>
      <c r="X17" s="209" t="s">
        <v>468</v>
      </c>
      <c r="Y17" s="209" t="s">
        <v>468</v>
      </c>
      <c r="Z17" s="209" t="s">
        <v>469</v>
      </c>
      <c r="AA17" s="213" t="s">
        <v>460</v>
      </c>
      <c r="AB17" s="216">
        <f t="shared" si="1"/>
        <v>1205</v>
      </c>
      <c r="AC17" s="216">
        <v>6619</v>
      </c>
      <c r="AD17" s="216">
        <f t="shared" si="2"/>
        <v>6619</v>
      </c>
      <c r="AE17" s="209" t="s">
        <v>558</v>
      </c>
      <c r="AF17" s="209" t="s">
        <v>470</v>
      </c>
      <c r="AG17" s="219">
        <v>737401.27</v>
      </c>
      <c r="AH17" s="209" t="s">
        <v>470</v>
      </c>
      <c r="AI17" s="221">
        <v>41099</v>
      </c>
      <c r="AJ17" s="209" t="s">
        <v>471</v>
      </c>
      <c r="AK17" s="209" t="s">
        <v>472</v>
      </c>
      <c r="AL17" s="209" t="s">
        <v>472</v>
      </c>
      <c r="AM17" s="209" t="s">
        <v>472</v>
      </c>
      <c r="AN17" s="209" t="s">
        <v>472</v>
      </c>
      <c r="AO17" s="209" t="s">
        <v>472</v>
      </c>
      <c r="AP17" s="209" t="s">
        <v>472</v>
      </c>
      <c r="AQ17" s="209" t="s">
        <v>472</v>
      </c>
      <c r="AR17" s="209" t="s">
        <v>472</v>
      </c>
      <c r="AS17" s="209" t="s">
        <v>472</v>
      </c>
      <c r="AT17" s="209" t="s">
        <v>472</v>
      </c>
      <c r="AU17" s="209" t="s">
        <v>472</v>
      </c>
      <c r="AV17" s="209" t="s">
        <v>472</v>
      </c>
      <c r="AW17" s="209" t="s">
        <v>472</v>
      </c>
      <c r="AX17" s="209" t="s">
        <v>472</v>
      </c>
      <c r="AY17" s="209" t="s">
        <v>472</v>
      </c>
      <c r="AZ17" s="209" t="s">
        <v>472</v>
      </c>
      <c r="BA17" s="209" t="s">
        <v>472</v>
      </c>
      <c r="BB17" s="209" t="s">
        <v>472</v>
      </c>
      <c r="BC17" s="209" t="s">
        <v>472</v>
      </c>
      <c r="BD17" s="209" t="s">
        <v>472</v>
      </c>
      <c r="BE17" s="209" t="s">
        <v>472</v>
      </c>
      <c r="BF17" s="209" t="s">
        <v>472</v>
      </c>
      <c r="BG17" s="209" t="s">
        <v>472</v>
      </c>
      <c r="BH17" s="209" t="s">
        <v>472</v>
      </c>
      <c r="BI17" s="209" t="s">
        <v>472</v>
      </c>
      <c r="BJ17" s="209" t="s">
        <v>472</v>
      </c>
      <c r="BK17" s="209" t="s">
        <v>472</v>
      </c>
      <c r="BL17" s="209" t="s">
        <v>472</v>
      </c>
      <c r="BM17" s="209" t="s">
        <v>472</v>
      </c>
      <c r="BN17" s="209" t="s">
        <v>472</v>
      </c>
      <c r="BO17" s="209" t="s">
        <v>472</v>
      </c>
      <c r="BP17" s="209" t="s">
        <v>472</v>
      </c>
      <c r="BQ17" s="209" t="s">
        <v>472</v>
      </c>
      <c r="BR17" s="209" t="s">
        <v>472</v>
      </c>
      <c r="BS17" s="209" t="s">
        <v>472</v>
      </c>
      <c r="BT17" s="209" t="s">
        <v>472</v>
      </c>
      <c r="BU17" s="209" t="s">
        <v>472</v>
      </c>
      <c r="BV17" s="209" t="s">
        <v>472</v>
      </c>
      <c r="BW17" s="209" t="s">
        <v>472</v>
      </c>
      <c r="BX17" s="209" t="s">
        <v>472</v>
      </c>
      <c r="BY17" s="209" t="s">
        <v>472</v>
      </c>
      <c r="BZ17" s="209" t="s">
        <v>472</v>
      </c>
      <c r="CA17" s="209" t="s">
        <v>472</v>
      </c>
      <c r="CB17" s="209" t="s">
        <v>472</v>
      </c>
      <c r="CC17" s="209" t="s">
        <v>472</v>
      </c>
      <c r="CD17" s="209" t="s">
        <v>472</v>
      </c>
      <c r="CE17" s="209" t="s">
        <v>472</v>
      </c>
      <c r="CF17" s="209" t="s">
        <v>472</v>
      </c>
      <c r="CG17" s="209" t="s">
        <v>472</v>
      </c>
      <c r="CH17" s="209" t="s">
        <v>472</v>
      </c>
      <c r="CI17" s="209" t="s">
        <v>472</v>
      </c>
      <c r="CJ17" s="209" t="s">
        <v>472</v>
      </c>
      <c r="CK17" s="209" t="s">
        <v>472</v>
      </c>
      <c r="CL17" s="209" t="s">
        <v>472</v>
      </c>
      <c r="CM17" s="209" t="s">
        <v>472</v>
      </c>
      <c r="CN17" s="209" t="s">
        <v>472</v>
      </c>
      <c r="CO17" s="209" t="s">
        <v>472</v>
      </c>
      <c r="CP17" s="209" t="s">
        <v>472</v>
      </c>
      <c r="CQ17" s="209" t="s">
        <v>472</v>
      </c>
      <c r="CR17" s="209" t="s">
        <v>472</v>
      </c>
      <c r="CS17" s="209" t="s">
        <v>472</v>
      </c>
      <c r="CT17" s="209" t="s">
        <v>472</v>
      </c>
      <c r="CU17" s="209" t="s">
        <v>472</v>
      </c>
      <c r="CV17" s="209" t="s">
        <v>472</v>
      </c>
      <c r="CW17" s="209" t="s">
        <v>472</v>
      </c>
      <c r="CX17" s="209" t="s">
        <v>472</v>
      </c>
      <c r="CY17" s="209" t="s">
        <v>472</v>
      </c>
      <c r="CZ17" s="209" t="s">
        <v>472</v>
      </c>
      <c r="DA17" s="209" t="s">
        <v>472</v>
      </c>
      <c r="DB17" s="209" t="s">
        <v>472</v>
      </c>
      <c r="DC17" s="209" t="s">
        <v>472</v>
      </c>
    </row>
    <row r="18" spans="1:107">
      <c r="A18" s="213" t="s">
        <v>460</v>
      </c>
      <c r="B18" s="214">
        <v>1218</v>
      </c>
      <c r="C18" s="214">
        <v>1218</v>
      </c>
      <c r="D18" s="215">
        <v>8714</v>
      </c>
      <c r="E18" s="216">
        <f t="shared" si="0"/>
        <v>8714</v>
      </c>
      <c r="F18" s="217">
        <v>45688</v>
      </c>
      <c r="G18" s="215" t="s">
        <v>148</v>
      </c>
      <c r="H18" s="215" t="s">
        <v>469</v>
      </c>
      <c r="I18" s="209">
        <v>2021</v>
      </c>
      <c r="J18" s="209" t="s">
        <v>461</v>
      </c>
      <c r="K18" s="209" t="s">
        <v>462</v>
      </c>
      <c r="L18" s="218">
        <v>778380</v>
      </c>
      <c r="M18" s="209" t="s">
        <v>463</v>
      </c>
      <c r="N18" s="209" t="s">
        <v>464</v>
      </c>
      <c r="O18" s="209" t="s">
        <v>465</v>
      </c>
      <c r="P18" s="217">
        <v>41212</v>
      </c>
      <c r="Q18" s="217" t="s">
        <v>559</v>
      </c>
      <c r="R18" s="209" t="s">
        <v>464</v>
      </c>
      <c r="S18" s="209" t="s">
        <v>466</v>
      </c>
      <c r="T18" s="209">
        <v>144</v>
      </c>
      <c r="U18" s="218">
        <v>0</v>
      </c>
      <c r="V18" s="219">
        <v>0</v>
      </c>
      <c r="W18" s="209" t="s">
        <v>467</v>
      </c>
      <c r="X18" s="209" t="s">
        <v>468</v>
      </c>
      <c r="Y18" s="209" t="s">
        <v>468</v>
      </c>
      <c r="Z18" s="209" t="s">
        <v>469</v>
      </c>
      <c r="AA18" s="213" t="s">
        <v>460</v>
      </c>
      <c r="AB18" s="216">
        <f t="shared" si="1"/>
        <v>1218</v>
      </c>
      <c r="AC18" s="216">
        <v>7119</v>
      </c>
      <c r="AD18" s="216">
        <f t="shared" si="2"/>
        <v>7119</v>
      </c>
      <c r="AE18" s="209" t="s">
        <v>559</v>
      </c>
      <c r="AF18" s="209" t="s">
        <v>470</v>
      </c>
      <c r="AG18" s="219">
        <v>2096430.18</v>
      </c>
      <c r="AH18" s="209" t="s">
        <v>470</v>
      </c>
      <c r="AI18" s="221">
        <v>41141</v>
      </c>
      <c r="AJ18" s="209" t="s">
        <v>471</v>
      </c>
      <c r="AK18" s="209" t="s">
        <v>472</v>
      </c>
      <c r="AL18" s="209" t="s">
        <v>472</v>
      </c>
      <c r="AM18" s="209" t="s">
        <v>472</v>
      </c>
      <c r="AN18" s="209" t="s">
        <v>472</v>
      </c>
      <c r="AO18" s="209" t="s">
        <v>472</v>
      </c>
      <c r="AP18" s="209" t="s">
        <v>472</v>
      </c>
      <c r="AQ18" s="209" t="s">
        <v>472</v>
      </c>
      <c r="AR18" s="209" t="s">
        <v>472</v>
      </c>
      <c r="AS18" s="209" t="s">
        <v>472</v>
      </c>
      <c r="AT18" s="209" t="s">
        <v>472</v>
      </c>
      <c r="AU18" s="209" t="s">
        <v>472</v>
      </c>
      <c r="AV18" s="209" t="s">
        <v>472</v>
      </c>
      <c r="AW18" s="209" t="s">
        <v>472</v>
      </c>
      <c r="AX18" s="209" t="s">
        <v>472</v>
      </c>
      <c r="AY18" s="209" t="s">
        <v>472</v>
      </c>
      <c r="AZ18" s="209" t="s">
        <v>472</v>
      </c>
      <c r="BA18" s="209" t="s">
        <v>472</v>
      </c>
      <c r="BB18" s="209" t="s">
        <v>472</v>
      </c>
      <c r="BC18" s="209" t="s">
        <v>472</v>
      </c>
      <c r="BD18" s="209" t="s">
        <v>472</v>
      </c>
      <c r="BE18" s="209" t="s">
        <v>472</v>
      </c>
      <c r="BF18" s="209" t="s">
        <v>472</v>
      </c>
      <c r="BG18" s="209" t="s">
        <v>472</v>
      </c>
      <c r="BH18" s="209" t="s">
        <v>472</v>
      </c>
      <c r="BI18" s="209" t="s">
        <v>472</v>
      </c>
      <c r="BJ18" s="209" t="s">
        <v>472</v>
      </c>
      <c r="BK18" s="209" t="s">
        <v>472</v>
      </c>
      <c r="BL18" s="209" t="s">
        <v>472</v>
      </c>
      <c r="BM18" s="209" t="s">
        <v>472</v>
      </c>
      <c r="BN18" s="209" t="s">
        <v>472</v>
      </c>
      <c r="BO18" s="209" t="s">
        <v>472</v>
      </c>
      <c r="BP18" s="209" t="s">
        <v>472</v>
      </c>
      <c r="BQ18" s="209" t="s">
        <v>472</v>
      </c>
      <c r="BR18" s="209" t="s">
        <v>472</v>
      </c>
      <c r="BS18" s="209" t="s">
        <v>472</v>
      </c>
      <c r="BT18" s="209" t="s">
        <v>472</v>
      </c>
      <c r="BU18" s="209" t="s">
        <v>472</v>
      </c>
      <c r="BV18" s="209" t="s">
        <v>472</v>
      </c>
      <c r="BW18" s="209" t="s">
        <v>472</v>
      </c>
      <c r="BX18" s="209" t="s">
        <v>472</v>
      </c>
      <c r="BY18" s="209" t="s">
        <v>472</v>
      </c>
      <c r="BZ18" s="209" t="s">
        <v>472</v>
      </c>
      <c r="CA18" s="209" t="s">
        <v>472</v>
      </c>
      <c r="CB18" s="209" t="s">
        <v>472</v>
      </c>
      <c r="CC18" s="209" t="s">
        <v>472</v>
      </c>
      <c r="CD18" s="209" t="s">
        <v>472</v>
      </c>
      <c r="CE18" s="209" t="s">
        <v>472</v>
      </c>
      <c r="CF18" s="209" t="s">
        <v>472</v>
      </c>
      <c r="CG18" s="209" t="s">
        <v>472</v>
      </c>
      <c r="CH18" s="209" t="s">
        <v>472</v>
      </c>
      <c r="CI18" s="209" t="s">
        <v>472</v>
      </c>
      <c r="CJ18" s="209" t="s">
        <v>472</v>
      </c>
      <c r="CK18" s="209" t="s">
        <v>472</v>
      </c>
      <c r="CL18" s="209" t="s">
        <v>472</v>
      </c>
      <c r="CM18" s="209" t="s">
        <v>472</v>
      </c>
      <c r="CN18" s="209" t="s">
        <v>472</v>
      </c>
      <c r="CO18" s="209" t="s">
        <v>472</v>
      </c>
      <c r="CP18" s="209" t="s">
        <v>472</v>
      </c>
      <c r="CQ18" s="209" t="s">
        <v>472</v>
      </c>
      <c r="CR18" s="209" t="s">
        <v>472</v>
      </c>
      <c r="CS18" s="209" t="s">
        <v>472</v>
      </c>
      <c r="CT18" s="209" t="s">
        <v>472</v>
      </c>
      <c r="CU18" s="209" t="s">
        <v>472</v>
      </c>
      <c r="CV18" s="209" t="s">
        <v>472</v>
      </c>
      <c r="CW18" s="209" t="s">
        <v>472</v>
      </c>
      <c r="CX18" s="209" t="s">
        <v>472</v>
      </c>
      <c r="CY18" s="209" t="s">
        <v>472</v>
      </c>
      <c r="CZ18" s="209" t="s">
        <v>472</v>
      </c>
      <c r="DA18" s="209" t="s">
        <v>472</v>
      </c>
      <c r="DB18" s="209" t="s">
        <v>472</v>
      </c>
      <c r="DC18" s="209" t="s">
        <v>472</v>
      </c>
    </row>
    <row r="19" spans="1:107">
      <c r="A19" s="213" t="s">
        <v>460</v>
      </c>
      <c r="B19" s="214">
        <v>1233</v>
      </c>
      <c r="C19" s="214">
        <v>1233</v>
      </c>
      <c r="D19" s="215">
        <v>8714</v>
      </c>
      <c r="E19" s="216">
        <f t="shared" si="0"/>
        <v>8714</v>
      </c>
      <c r="F19" s="217">
        <v>45688</v>
      </c>
      <c r="G19" s="215" t="s">
        <v>148</v>
      </c>
      <c r="H19" s="215" t="s">
        <v>469</v>
      </c>
      <c r="I19" s="209">
        <v>2021</v>
      </c>
      <c r="J19" s="209" t="s">
        <v>461</v>
      </c>
      <c r="K19" s="209" t="s">
        <v>462</v>
      </c>
      <c r="L19" s="218">
        <v>764112</v>
      </c>
      <c r="M19" s="209" t="s">
        <v>463</v>
      </c>
      <c r="N19" s="209" t="s">
        <v>464</v>
      </c>
      <c r="O19" s="209" t="s">
        <v>465</v>
      </c>
      <c r="P19" s="217">
        <v>41304</v>
      </c>
      <c r="Q19" s="217" t="s">
        <v>559</v>
      </c>
      <c r="R19" s="209" t="s">
        <v>464</v>
      </c>
      <c r="S19" s="209" t="s">
        <v>466</v>
      </c>
      <c r="T19" s="209">
        <v>144</v>
      </c>
      <c r="U19" s="218">
        <v>0</v>
      </c>
      <c r="V19" s="219">
        <v>0</v>
      </c>
      <c r="W19" s="209" t="s">
        <v>467</v>
      </c>
      <c r="X19" s="209" t="s">
        <v>468</v>
      </c>
      <c r="Y19" s="209" t="s">
        <v>468</v>
      </c>
      <c r="Z19" s="209" t="s">
        <v>469</v>
      </c>
      <c r="AA19" s="213" t="s">
        <v>460</v>
      </c>
      <c r="AB19" s="216">
        <f t="shared" si="1"/>
        <v>1233</v>
      </c>
      <c r="AC19" s="216">
        <v>7120</v>
      </c>
      <c r="AD19" s="216">
        <f t="shared" si="2"/>
        <v>7120</v>
      </c>
      <c r="AE19" s="209" t="s">
        <v>559</v>
      </c>
      <c r="AF19" s="209" t="s">
        <v>470</v>
      </c>
      <c r="AG19" s="219">
        <v>1461520.64</v>
      </c>
      <c r="AH19" s="209" t="s">
        <v>470</v>
      </c>
      <c r="AI19" s="221">
        <v>41135</v>
      </c>
      <c r="AJ19" s="209" t="s">
        <v>471</v>
      </c>
      <c r="AK19" s="209" t="s">
        <v>472</v>
      </c>
      <c r="AL19" s="209" t="s">
        <v>472</v>
      </c>
      <c r="AM19" s="209" t="s">
        <v>472</v>
      </c>
      <c r="AN19" s="209" t="s">
        <v>472</v>
      </c>
      <c r="AO19" s="209" t="s">
        <v>472</v>
      </c>
      <c r="AP19" s="209" t="s">
        <v>472</v>
      </c>
      <c r="AQ19" s="209" t="s">
        <v>472</v>
      </c>
      <c r="AR19" s="209" t="s">
        <v>472</v>
      </c>
      <c r="AS19" s="209" t="s">
        <v>472</v>
      </c>
      <c r="AT19" s="209" t="s">
        <v>472</v>
      </c>
      <c r="AU19" s="209" t="s">
        <v>472</v>
      </c>
      <c r="AV19" s="209" t="s">
        <v>472</v>
      </c>
      <c r="AW19" s="209" t="s">
        <v>472</v>
      </c>
      <c r="AX19" s="209" t="s">
        <v>472</v>
      </c>
      <c r="AY19" s="209" t="s">
        <v>472</v>
      </c>
      <c r="AZ19" s="209" t="s">
        <v>472</v>
      </c>
      <c r="BA19" s="209" t="s">
        <v>472</v>
      </c>
      <c r="BB19" s="209" t="s">
        <v>472</v>
      </c>
      <c r="BC19" s="209" t="s">
        <v>472</v>
      </c>
      <c r="BD19" s="209" t="s">
        <v>472</v>
      </c>
      <c r="BE19" s="209" t="s">
        <v>472</v>
      </c>
      <c r="BF19" s="209" t="s">
        <v>472</v>
      </c>
      <c r="BG19" s="209" t="s">
        <v>472</v>
      </c>
      <c r="BH19" s="209" t="s">
        <v>472</v>
      </c>
      <c r="BI19" s="209" t="s">
        <v>472</v>
      </c>
      <c r="BJ19" s="209" t="s">
        <v>472</v>
      </c>
      <c r="BK19" s="209" t="s">
        <v>472</v>
      </c>
      <c r="BL19" s="209" t="s">
        <v>472</v>
      </c>
      <c r="BM19" s="209" t="s">
        <v>472</v>
      </c>
      <c r="BN19" s="209" t="s">
        <v>472</v>
      </c>
      <c r="BO19" s="209" t="s">
        <v>472</v>
      </c>
      <c r="BP19" s="209" t="s">
        <v>472</v>
      </c>
      <c r="BQ19" s="209" t="s">
        <v>472</v>
      </c>
      <c r="BR19" s="209" t="s">
        <v>472</v>
      </c>
      <c r="BS19" s="209" t="s">
        <v>472</v>
      </c>
      <c r="BT19" s="209" t="s">
        <v>472</v>
      </c>
      <c r="BU19" s="209" t="s">
        <v>472</v>
      </c>
      <c r="BV19" s="209" t="s">
        <v>472</v>
      </c>
      <c r="BW19" s="209" t="s">
        <v>472</v>
      </c>
      <c r="BX19" s="209" t="s">
        <v>472</v>
      </c>
      <c r="BY19" s="209" t="s">
        <v>472</v>
      </c>
      <c r="BZ19" s="209" t="s">
        <v>472</v>
      </c>
      <c r="CA19" s="209" t="s">
        <v>472</v>
      </c>
      <c r="CB19" s="209" t="s">
        <v>472</v>
      </c>
      <c r="CC19" s="209" t="s">
        <v>472</v>
      </c>
      <c r="CD19" s="209" t="s">
        <v>472</v>
      </c>
      <c r="CE19" s="209" t="s">
        <v>472</v>
      </c>
      <c r="CF19" s="209" t="s">
        <v>472</v>
      </c>
      <c r="CG19" s="209" t="s">
        <v>472</v>
      </c>
      <c r="CH19" s="209" t="s">
        <v>472</v>
      </c>
      <c r="CI19" s="209" t="s">
        <v>472</v>
      </c>
      <c r="CJ19" s="209" t="s">
        <v>472</v>
      </c>
      <c r="CK19" s="209" t="s">
        <v>472</v>
      </c>
      <c r="CL19" s="209" t="s">
        <v>472</v>
      </c>
      <c r="CM19" s="209" t="s">
        <v>472</v>
      </c>
      <c r="CN19" s="209" t="s">
        <v>472</v>
      </c>
      <c r="CO19" s="209" t="s">
        <v>472</v>
      </c>
      <c r="CP19" s="209" t="s">
        <v>472</v>
      </c>
      <c r="CQ19" s="209" t="s">
        <v>472</v>
      </c>
      <c r="CR19" s="209" t="s">
        <v>472</v>
      </c>
      <c r="CS19" s="209" t="s">
        <v>472</v>
      </c>
      <c r="CT19" s="209" t="s">
        <v>472</v>
      </c>
      <c r="CU19" s="209" t="s">
        <v>472</v>
      </c>
      <c r="CV19" s="209" t="s">
        <v>472</v>
      </c>
      <c r="CW19" s="209" t="s">
        <v>472</v>
      </c>
      <c r="CX19" s="209" t="s">
        <v>472</v>
      </c>
      <c r="CY19" s="209" t="s">
        <v>472</v>
      </c>
      <c r="CZ19" s="209" t="s">
        <v>472</v>
      </c>
      <c r="DA19" s="209" t="s">
        <v>472</v>
      </c>
      <c r="DB19" s="209" t="s">
        <v>472</v>
      </c>
      <c r="DC19" s="209" t="s">
        <v>472</v>
      </c>
    </row>
    <row r="20" spans="1:107">
      <c r="A20" s="213" t="s">
        <v>460</v>
      </c>
      <c r="B20" s="214">
        <v>1241</v>
      </c>
      <c r="C20" s="214">
        <v>1241</v>
      </c>
      <c r="D20" s="215">
        <v>8841</v>
      </c>
      <c r="E20" s="216">
        <f t="shared" si="0"/>
        <v>8841</v>
      </c>
      <c r="F20" s="217">
        <v>45688</v>
      </c>
      <c r="G20" s="215" t="s">
        <v>148</v>
      </c>
      <c r="H20" s="215" t="s">
        <v>469</v>
      </c>
      <c r="I20" s="209">
        <v>2021</v>
      </c>
      <c r="J20" s="209" t="s">
        <v>461</v>
      </c>
      <c r="K20" s="209" t="s">
        <v>462</v>
      </c>
      <c r="L20" s="218">
        <v>5837460</v>
      </c>
      <c r="M20" s="209" t="s">
        <v>463</v>
      </c>
      <c r="N20" s="209" t="s">
        <v>464</v>
      </c>
      <c r="O20" s="209" t="s">
        <v>465</v>
      </c>
      <c r="P20" s="217">
        <v>41327</v>
      </c>
      <c r="Q20" s="217" t="s">
        <v>559</v>
      </c>
      <c r="R20" s="209" t="s">
        <v>464</v>
      </c>
      <c r="S20" s="209" t="s">
        <v>466</v>
      </c>
      <c r="T20" s="209">
        <v>87</v>
      </c>
      <c r="U20" s="218">
        <v>0</v>
      </c>
      <c r="V20" s="219">
        <v>0</v>
      </c>
      <c r="W20" s="209" t="s">
        <v>467</v>
      </c>
      <c r="X20" s="209" t="s">
        <v>468</v>
      </c>
      <c r="Y20" s="209" t="s">
        <v>468</v>
      </c>
      <c r="Z20" s="209" t="s">
        <v>469</v>
      </c>
      <c r="AA20" s="213" t="s">
        <v>460</v>
      </c>
      <c r="AB20" s="216">
        <f t="shared" si="1"/>
        <v>1241</v>
      </c>
      <c r="AC20" s="216">
        <v>7153</v>
      </c>
      <c r="AD20" s="216">
        <f t="shared" si="2"/>
        <v>7153</v>
      </c>
      <c r="AE20" s="209" t="s">
        <v>559</v>
      </c>
      <c r="AF20" s="209" t="s">
        <v>470</v>
      </c>
      <c r="AG20" s="219">
        <v>10715195.23</v>
      </c>
      <c r="AH20" s="209" t="s">
        <v>470</v>
      </c>
      <c r="AI20" s="221">
        <v>41249</v>
      </c>
      <c r="AJ20" s="209" t="s">
        <v>471</v>
      </c>
      <c r="AK20" s="209" t="s">
        <v>472</v>
      </c>
      <c r="AL20" s="209" t="s">
        <v>472</v>
      </c>
      <c r="AM20" s="209" t="s">
        <v>472</v>
      </c>
      <c r="AN20" s="209" t="s">
        <v>472</v>
      </c>
      <c r="AO20" s="209" t="s">
        <v>472</v>
      </c>
      <c r="AP20" s="209" t="s">
        <v>472</v>
      </c>
      <c r="AQ20" s="209" t="s">
        <v>472</v>
      </c>
      <c r="AR20" s="209" t="s">
        <v>472</v>
      </c>
      <c r="AS20" s="209" t="s">
        <v>472</v>
      </c>
      <c r="AT20" s="209" t="s">
        <v>472</v>
      </c>
      <c r="AU20" s="209" t="s">
        <v>472</v>
      </c>
      <c r="AV20" s="209" t="s">
        <v>472</v>
      </c>
      <c r="AW20" s="209" t="s">
        <v>472</v>
      </c>
      <c r="AX20" s="209" t="s">
        <v>472</v>
      </c>
      <c r="AY20" s="209" t="s">
        <v>472</v>
      </c>
      <c r="AZ20" s="209" t="s">
        <v>472</v>
      </c>
      <c r="BA20" s="209" t="s">
        <v>472</v>
      </c>
      <c r="BB20" s="209" t="s">
        <v>472</v>
      </c>
      <c r="BC20" s="209" t="s">
        <v>472</v>
      </c>
      <c r="BD20" s="209" t="s">
        <v>472</v>
      </c>
      <c r="BE20" s="209" t="s">
        <v>472</v>
      </c>
      <c r="BF20" s="209" t="s">
        <v>472</v>
      </c>
      <c r="BG20" s="209" t="s">
        <v>472</v>
      </c>
      <c r="BH20" s="209" t="s">
        <v>472</v>
      </c>
      <c r="BI20" s="209" t="s">
        <v>472</v>
      </c>
      <c r="BJ20" s="209" t="s">
        <v>472</v>
      </c>
      <c r="BK20" s="209" t="s">
        <v>472</v>
      </c>
      <c r="BL20" s="209" t="s">
        <v>472</v>
      </c>
      <c r="BM20" s="209" t="s">
        <v>472</v>
      </c>
      <c r="BN20" s="209" t="s">
        <v>472</v>
      </c>
      <c r="BO20" s="209" t="s">
        <v>472</v>
      </c>
      <c r="BP20" s="209" t="s">
        <v>472</v>
      </c>
      <c r="BQ20" s="209" t="s">
        <v>472</v>
      </c>
      <c r="BR20" s="209" t="s">
        <v>472</v>
      </c>
      <c r="BS20" s="209" t="s">
        <v>472</v>
      </c>
      <c r="BT20" s="209" t="s">
        <v>472</v>
      </c>
      <c r="BU20" s="209" t="s">
        <v>472</v>
      </c>
      <c r="BV20" s="209" t="s">
        <v>472</v>
      </c>
      <c r="BW20" s="209" t="s">
        <v>472</v>
      </c>
      <c r="BX20" s="209" t="s">
        <v>472</v>
      </c>
      <c r="BY20" s="209" t="s">
        <v>472</v>
      </c>
      <c r="BZ20" s="209" t="s">
        <v>472</v>
      </c>
      <c r="CA20" s="209" t="s">
        <v>472</v>
      </c>
      <c r="CB20" s="209" t="s">
        <v>472</v>
      </c>
      <c r="CC20" s="209" t="s">
        <v>472</v>
      </c>
      <c r="CD20" s="209" t="s">
        <v>472</v>
      </c>
      <c r="CE20" s="209" t="s">
        <v>472</v>
      </c>
      <c r="CF20" s="209" t="s">
        <v>472</v>
      </c>
      <c r="CG20" s="209" t="s">
        <v>472</v>
      </c>
      <c r="CH20" s="209" t="s">
        <v>472</v>
      </c>
      <c r="CI20" s="209" t="s">
        <v>472</v>
      </c>
      <c r="CJ20" s="209" t="s">
        <v>472</v>
      </c>
      <c r="CK20" s="209" t="s">
        <v>472</v>
      </c>
      <c r="CL20" s="209" t="s">
        <v>472</v>
      </c>
      <c r="CM20" s="209" t="s">
        <v>472</v>
      </c>
      <c r="CN20" s="209" t="s">
        <v>472</v>
      </c>
      <c r="CO20" s="209" t="s">
        <v>472</v>
      </c>
      <c r="CP20" s="209" t="s">
        <v>472</v>
      </c>
      <c r="CQ20" s="209" t="s">
        <v>472</v>
      </c>
      <c r="CR20" s="209" t="s">
        <v>472</v>
      </c>
      <c r="CS20" s="209" t="s">
        <v>472</v>
      </c>
      <c r="CT20" s="209" t="s">
        <v>472</v>
      </c>
      <c r="CU20" s="209" t="s">
        <v>472</v>
      </c>
      <c r="CV20" s="209" t="s">
        <v>472</v>
      </c>
      <c r="CW20" s="209" t="s">
        <v>472</v>
      </c>
      <c r="CX20" s="209" t="s">
        <v>472</v>
      </c>
      <c r="CY20" s="209" t="s">
        <v>472</v>
      </c>
      <c r="CZ20" s="209" t="s">
        <v>472</v>
      </c>
      <c r="DA20" s="209" t="s">
        <v>472</v>
      </c>
      <c r="DB20" s="209" t="s">
        <v>472</v>
      </c>
      <c r="DC20" s="209" t="s">
        <v>472</v>
      </c>
    </row>
    <row r="21" spans="1:107">
      <c r="A21" s="213" t="s">
        <v>460</v>
      </c>
      <c r="B21" s="214">
        <v>1242</v>
      </c>
      <c r="C21" s="214">
        <v>1242</v>
      </c>
      <c r="D21" s="215">
        <v>8828</v>
      </c>
      <c r="E21" s="216">
        <f t="shared" si="0"/>
        <v>8828</v>
      </c>
      <c r="F21" s="217">
        <v>45688</v>
      </c>
      <c r="G21" s="215" t="s">
        <v>148</v>
      </c>
      <c r="H21" s="215" t="s">
        <v>469</v>
      </c>
      <c r="I21" s="209">
        <v>2021</v>
      </c>
      <c r="J21" s="209" t="s">
        <v>461</v>
      </c>
      <c r="K21" s="209" t="s">
        <v>462</v>
      </c>
      <c r="L21" s="218">
        <v>2124533.7599999998</v>
      </c>
      <c r="M21" s="209" t="s">
        <v>463</v>
      </c>
      <c r="N21" s="209" t="s">
        <v>464</v>
      </c>
      <c r="O21" s="209" t="s">
        <v>465</v>
      </c>
      <c r="P21" s="217">
        <v>41438</v>
      </c>
      <c r="Q21" s="217" t="s">
        <v>558</v>
      </c>
      <c r="R21" s="209" t="s">
        <v>464</v>
      </c>
      <c r="S21" s="209" t="s">
        <v>466</v>
      </c>
      <c r="T21" s="209">
        <v>92</v>
      </c>
      <c r="U21" s="218">
        <v>0</v>
      </c>
      <c r="V21" s="219">
        <v>0</v>
      </c>
      <c r="W21" s="209" t="s">
        <v>467</v>
      </c>
      <c r="X21" s="209" t="s">
        <v>468</v>
      </c>
      <c r="Y21" s="209" t="s">
        <v>468</v>
      </c>
      <c r="Z21" s="209" t="s">
        <v>469</v>
      </c>
      <c r="AA21" s="213" t="s">
        <v>460</v>
      </c>
      <c r="AB21" s="216">
        <f t="shared" si="1"/>
        <v>1242</v>
      </c>
      <c r="AC21" s="216">
        <v>7154</v>
      </c>
      <c r="AD21" s="216">
        <f t="shared" si="2"/>
        <v>7154</v>
      </c>
      <c r="AE21" s="209" t="s">
        <v>558</v>
      </c>
      <c r="AF21" s="209" t="s">
        <v>470</v>
      </c>
      <c r="AG21" s="219">
        <v>4059661.91</v>
      </c>
      <c r="AH21" s="209" t="s">
        <v>470</v>
      </c>
      <c r="AI21" s="221">
        <v>41242</v>
      </c>
      <c r="AJ21" s="209" t="s">
        <v>471</v>
      </c>
      <c r="AK21" s="209" t="s">
        <v>472</v>
      </c>
      <c r="AL21" s="209" t="s">
        <v>472</v>
      </c>
      <c r="AM21" s="209" t="s">
        <v>472</v>
      </c>
      <c r="AN21" s="209" t="s">
        <v>472</v>
      </c>
      <c r="AO21" s="209" t="s">
        <v>472</v>
      </c>
      <c r="AP21" s="209" t="s">
        <v>472</v>
      </c>
      <c r="AQ21" s="209" t="s">
        <v>472</v>
      </c>
      <c r="AR21" s="209" t="s">
        <v>472</v>
      </c>
      <c r="AS21" s="209" t="s">
        <v>472</v>
      </c>
      <c r="AT21" s="209" t="s">
        <v>472</v>
      </c>
      <c r="AU21" s="209" t="s">
        <v>472</v>
      </c>
      <c r="AV21" s="209" t="s">
        <v>472</v>
      </c>
      <c r="AW21" s="209" t="s">
        <v>472</v>
      </c>
      <c r="AX21" s="209" t="s">
        <v>472</v>
      </c>
      <c r="AY21" s="209" t="s">
        <v>472</v>
      </c>
      <c r="AZ21" s="209" t="s">
        <v>472</v>
      </c>
      <c r="BA21" s="209" t="s">
        <v>472</v>
      </c>
      <c r="BB21" s="209" t="s">
        <v>472</v>
      </c>
      <c r="BC21" s="209" t="s">
        <v>472</v>
      </c>
      <c r="BD21" s="209" t="s">
        <v>472</v>
      </c>
      <c r="BE21" s="209" t="s">
        <v>472</v>
      </c>
      <c r="BF21" s="209" t="s">
        <v>472</v>
      </c>
      <c r="BG21" s="209" t="s">
        <v>472</v>
      </c>
      <c r="BH21" s="209" t="s">
        <v>472</v>
      </c>
      <c r="BI21" s="209" t="s">
        <v>472</v>
      </c>
      <c r="BJ21" s="209" t="s">
        <v>472</v>
      </c>
      <c r="BK21" s="209" t="s">
        <v>472</v>
      </c>
      <c r="BL21" s="209" t="s">
        <v>472</v>
      </c>
      <c r="BM21" s="209" t="s">
        <v>472</v>
      </c>
      <c r="BN21" s="209" t="s">
        <v>472</v>
      </c>
      <c r="BO21" s="209" t="s">
        <v>472</v>
      </c>
      <c r="BP21" s="209" t="s">
        <v>472</v>
      </c>
      <c r="BQ21" s="209" t="s">
        <v>472</v>
      </c>
      <c r="BR21" s="209" t="s">
        <v>472</v>
      </c>
      <c r="BS21" s="209" t="s">
        <v>472</v>
      </c>
      <c r="BT21" s="209" t="s">
        <v>472</v>
      </c>
      <c r="BU21" s="209" t="s">
        <v>472</v>
      </c>
      <c r="BV21" s="209" t="s">
        <v>472</v>
      </c>
      <c r="BW21" s="209" t="s">
        <v>472</v>
      </c>
      <c r="BX21" s="209" t="s">
        <v>472</v>
      </c>
      <c r="BY21" s="209" t="s">
        <v>472</v>
      </c>
      <c r="BZ21" s="209" t="s">
        <v>472</v>
      </c>
      <c r="CA21" s="209" t="s">
        <v>472</v>
      </c>
      <c r="CB21" s="209" t="s">
        <v>472</v>
      </c>
      <c r="CC21" s="209" t="s">
        <v>472</v>
      </c>
      <c r="CD21" s="209" t="s">
        <v>472</v>
      </c>
      <c r="CE21" s="209" t="s">
        <v>472</v>
      </c>
      <c r="CF21" s="209" t="s">
        <v>472</v>
      </c>
      <c r="CG21" s="209" t="s">
        <v>472</v>
      </c>
      <c r="CH21" s="209" t="s">
        <v>472</v>
      </c>
      <c r="CI21" s="209" t="s">
        <v>472</v>
      </c>
      <c r="CJ21" s="209" t="s">
        <v>472</v>
      </c>
      <c r="CK21" s="209" t="s">
        <v>472</v>
      </c>
      <c r="CL21" s="209" t="s">
        <v>472</v>
      </c>
      <c r="CM21" s="209" t="s">
        <v>472</v>
      </c>
      <c r="CN21" s="209" t="s">
        <v>472</v>
      </c>
      <c r="CO21" s="209" t="s">
        <v>472</v>
      </c>
      <c r="CP21" s="209" t="s">
        <v>472</v>
      </c>
      <c r="CQ21" s="209" t="s">
        <v>472</v>
      </c>
      <c r="CR21" s="209" t="s">
        <v>472</v>
      </c>
      <c r="CS21" s="209" t="s">
        <v>472</v>
      </c>
      <c r="CT21" s="209" t="s">
        <v>472</v>
      </c>
      <c r="CU21" s="209" t="s">
        <v>472</v>
      </c>
      <c r="CV21" s="209" t="s">
        <v>472</v>
      </c>
      <c r="CW21" s="209" t="s">
        <v>472</v>
      </c>
      <c r="CX21" s="209" t="s">
        <v>472</v>
      </c>
      <c r="CY21" s="209" t="s">
        <v>472</v>
      </c>
      <c r="CZ21" s="209" t="s">
        <v>472</v>
      </c>
      <c r="DA21" s="209" t="s">
        <v>472</v>
      </c>
      <c r="DB21" s="209" t="s">
        <v>472</v>
      </c>
      <c r="DC21" s="209" t="s">
        <v>472</v>
      </c>
    </row>
    <row r="22" spans="1:107">
      <c r="A22" s="213" t="s">
        <v>460</v>
      </c>
      <c r="B22" s="214">
        <v>1244</v>
      </c>
      <c r="C22" s="214">
        <v>1244</v>
      </c>
      <c r="D22" s="215">
        <v>0</v>
      </c>
      <c r="E22" s="216">
        <f t="shared" si="0"/>
        <v>0</v>
      </c>
      <c r="F22" s="217">
        <v>45688</v>
      </c>
      <c r="G22" s="215" t="s">
        <v>148</v>
      </c>
      <c r="H22" s="215" t="s">
        <v>469</v>
      </c>
      <c r="I22" s="209">
        <v>2021</v>
      </c>
      <c r="J22" s="209" t="s">
        <v>461</v>
      </c>
      <c r="K22" s="209" t="s">
        <v>462</v>
      </c>
      <c r="L22" s="218">
        <v>453720</v>
      </c>
      <c r="M22" s="209" t="s">
        <v>463</v>
      </c>
      <c r="N22" s="209" t="s">
        <v>464</v>
      </c>
      <c r="O22" s="209" t="s">
        <v>465</v>
      </c>
      <c r="P22" s="217">
        <v>41338</v>
      </c>
      <c r="Q22" s="217" t="s">
        <v>559</v>
      </c>
      <c r="R22" s="209" t="s">
        <v>464</v>
      </c>
      <c r="S22" s="209" t="s">
        <v>466</v>
      </c>
      <c r="T22" s="209">
        <v>128</v>
      </c>
      <c r="U22" s="218">
        <v>0</v>
      </c>
      <c r="V22" s="219">
        <v>0</v>
      </c>
      <c r="W22" s="209" t="s">
        <v>467</v>
      </c>
      <c r="X22" s="209" t="s">
        <v>468</v>
      </c>
      <c r="Y22" s="209" t="s">
        <v>468</v>
      </c>
      <c r="Z22" s="209" t="s">
        <v>469</v>
      </c>
      <c r="AA22" s="213" t="s">
        <v>460</v>
      </c>
      <c r="AB22" s="216">
        <f t="shared" si="1"/>
        <v>1244</v>
      </c>
      <c r="AC22" s="216">
        <v>7135</v>
      </c>
      <c r="AD22" s="216">
        <f t="shared" si="2"/>
        <v>7135</v>
      </c>
      <c r="AE22" s="209" t="s">
        <v>559</v>
      </c>
      <c r="AF22" s="209" t="s">
        <v>470</v>
      </c>
      <c r="AG22" s="219">
        <v>758338</v>
      </c>
      <c r="AH22" s="209" t="s">
        <v>470</v>
      </c>
      <c r="AI22" s="221">
        <v>41200</v>
      </c>
      <c r="AJ22" s="209" t="s">
        <v>471</v>
      </c>
      <c r="AK22" s="209" t="s">
        <v>472</v>
      </c>
      <c r="AL22" s="209" t="s">
        <v>472</v>
      </c>
      <c r="AM22" s="209" t="s">
        <v>472</v>
      </c>
      <c r="AN22" s="209" t="s">
        <v>472</v>
      </c>
      <c r="AO22" s="209" t="s">
        <v>472</v>
      </c>
      <c r="AP22" s="209" t="s">
        <v>472</v>
      </c>
      <c r="AQ22" s="209" t="s">
        <v>472</v>
      </c>
      <c r="AR22" s="209" t="s">
        <v>472</v>
      </c>
      <c r="AS22" s="209" t="s">
        <v>472</v>
      </c>
      <c r="AT22" s="209" t="s">
        <v>472</v>
      </c>
      <c r="AU22" s="209" t="s">
        <v>472</v>
      </c>
      <c r="AV22" s="209" t="s">
        <v>472</v>
      </c>
      <c r="AW22" s="209" t="s">
        <v>472</v>
      </c>
      <c r="AX22" s="209" t="s">
        <v>472</v>
      </c>
      <c r="AY22" s="209" t="s">
        <v>472</v>
      </c>
      <c r="AZ22" s="209" t="s">
        <v>472</v>
      </c>
      <c r="BA22" s="209" t="s">
        <v>472</v>
      </c>
      <c r="BB22" s="209" t="s">
        <v>472</v>
      </c>
      <c r="BC22" s="209" t="s">
        <v>472</v>
      </c>
      <c r="BD22" s="209" t="s">
        <v>472</v>
      </c>
      <c r="BE22" s="209" t="s">
        <v>472</v>
      </c>
      <c r="BF22" s="209" t="s">
        <v>472</v>
      </c>
      <c r="BG22" s="209" t="s">
        <v>472</v>
      </c>
      <c r="BH22" s="209" t="s">
        <v>472</v>
      </c>
      <c r="BI22" s="209" t="s">
        <v>472</v>
      </c>
      <c r="BJ22" s="209" t="s">
        <v>472</v>
      </c>
      <c r="BK22" s="209" t="s">
        <v>472</v>
      </c>
      <c r="BL22" s="209" t="s">
        <v>472</v>
      </c>
      <c r="BM22" s="209" t="s">
        <v>472</v>
      </c>
      <c r="BN22" s="209" t="s">
        <v>472</v>
      </c>
      <c r="BO22" s="209" t="s">
        <v>472</v>
      </c>
      <c r="BP22" s="209" t="s">
        <v>472</v>
      </c>
      <c r="BQ22" s="209" t="s">
        <v>472</v>
      </c>
      <c r="BR22" s="209" t="s">
        <v>472</v>
      </c>
      <c r="BS22" s="209" t="s">
        <v>472</v>
      </c>
      <c r="BT22" s="209" t="s">
        <v>472</v>
      </c>
      <c r="BU22" s="209" t="s">
        <v>472</v>
      </c>
      <c r="BV22" s="209" t="s">
        <v>472</v>
      </c>
      <c r="BW22" s="209" t="s">
        <v>472</v>
      </c>
      <c r="BX22" s="209" t="s">
        <v>472</v>
      </c>
      <c r="BY22" s="209" t="s">
        <v>472</v>
      </c>
      <c r="BZ22" s="209" t="s">
        <v>472</v>
      </c>
      <c r="CA22" s="209" t="s">
        <v>472</v>
      </c>
      <c r="CB22" s="209" t="s">
        <v>472</v>
      </c>
      <c r="CC22" s="209" t="s">
        <v>472</v>
      </c>
      <c r="CD22" s="209" t="s">
        <v>472</v>
      </c>
      <c r="CE22" s="209" t="s">
        <v>472</v>
      </c>
      <c r="CF22" s="209" t="s">
        <v>472</v>
      </c>
      <c r="CG22" s="209" t="s">
        <v>472</v>
      </c>
      <c r="CH22" s="209" t="s">
        <v>472</v>
      </c>
      <c r="CI22" s="209" t="s">
        <v>472</v>
      </c>
      <c r="CJ22" s="209" t="s">
        <v>472</v>
      </c>
      <c r="CK22" s="209" t="s">
        <v>472</v>
      </c>
      <c r="CL22" s="209" t="s">
        <v>472</v>
      </c>
      <c r="CM22" s="209" t="s">
        <v>472</v>
      </c>
      <c r="CN22" s="209" t="s">
        <v>472</v>
      </c>
      <c r="CO22" s="209" t="s">
        <v>472</v>
      </c>
      <c r="CP22" s="209" t="s">
        <v>472</v>
      </c>
      <c r="CQ22" s="209" t="s">
        <v>472</v>
      </c>
      <c r="CR22" s="209" t="s">
        <v>472</v>
      </c>
      <c r="CS22" s="209" t="s">
        <v>472</v>
      </c>
      <c r="CT22" s="209" t="s">
        <v>472</v>
      </c>
      <c r="CU22" s="209" t="s">
        <v>472</v>
      </c>
      <c r="CV22" s="209" t="s">
        <v>472</v>
      </c>
      <c r="CW22" s="209" t="s">
        <v>472</v>
      </c>
      <c r="CX22" s="209" t="s">
        <v>472</v>
      </c>
      <c r="CY22" s="209" t="s">
        <v>472</v>
      </c>
      <c r="CZ22" s="209" t="s">
        <v>472</v>
      </c>
      <c r="DA22" s="209" t="s">
        <v>472</v>
      </c>
      <c r="DB22" s="209" t="s">
        <v>472</v>
      </c>
      <c r="DC22" s="209" t="s">
        <v>472</v>
      </c>
    </row>
    <row r="23" spans="1:107">
      <c r="A23" s="213" t="s">
        <v>460</v>
      </c>
      <c r="B23" s="214">
        <v>1249</v>
      </c>
      <c r="C23" s="214">
        <v>1249</v>
      </c>
      <c r="D23" s="215">
        <v>8805</v>
      </c>
      <c r="E23" s="216">
        <f t="shared" si="0"/>
        <v>8805</v>
      </c>
      <c r="F23" s="217">
        <v>45688</v>
      </c>
      <c r="G23" s="215" t="s">
        <v>148</v>
      </c>
      <c r="H23" s="215" t="s">
        <v>469</v>
      </c>
      <c r="I23" s="209">
        <v>2021</v>
      </c>
      <c r="J23" s="209" t="s">
        <v>461</v>
      </c>
      <c r="K23" s="209" t="s">
        <v>462</v>
      </c>
      <c r="L23" s="218">
        <v>397123</v>
      </c>
      <c r="M23" s="209" t="s">
        <v>463</v>
      </c>
      <c r="N23" s="209" t="s">
        <v>464</v>
      </c>
      <c r="O23" s="209" t="s">
        <v>465</v>
      </c>
      <c r="P23" s="217">
        <v>41353</v>
      </c>
      <c r="Q23" s="217" t="s">
        <v>559</v>
      </c>
      <c r="R23" s="209" t="s">
        <v>464</v>
      </c>
      <c r="S23" s="209" t="s">
        <v>466</v>
      </c>
      <c r="T23" s="209">
        <v>126</v>
      </c>
      <c r="U23" s="218">
        <v>0</v>
      </c>
      <c r="V23" s="219">
        <v>0</v>
      </c>
      <c r="W23" s="209" t="s">
        <v>467</v>
      </c>
      <c r="X23" s="209" t="s">
        <v>468</v>
      </c>
      <c r="Y23" s="209" t="s">
        <v>468</v>
      </c>
      <c r="Z23" s="209" t="s">
        <v>469</v>
      </c>
      <c r="AA23" s="213" t="s">
        <v>460</v>
      </c>
      <c r="AB23" s="216">
        <f t="shared" si="1"/>
        <v>1249</v>
      </c>
      <c r="AC23" s="216">
        <v>7128</v>
      </c>
      <c r="AD23" s="216">
        <f t="shared" si="2"/>
        <v>7128</v>
      </c>
      <c r="AE23" s="209" t="s">
        <v>559</v>
      </c>
      <c r="AF23" s="209" t="s">
        <v>470</v>
      </c>
      <c r="AG23" s="219">
        <v>629265.38</v>
      </c>
      <c r="AH23" s="209" t="s">
        <v>470</v>
      </c>
      <c r="AI23" s="221">
        <v>41151</v>
      </c>
      <c r="AJ23" s="209" t="s">
        <v>471</v>
      </c>
      <c r="AK23" s="209" t="s">
        <v>472</v>
      </c>
      <c r="AL23" s="209" t="s">
        <v>472</v>
      </c>
      <c r="AM23" s="209" t="s">
        <v>472</v>
      </c>
      <c r="AN23" s="209" t="s">
        <v>472</v>
      </c>
      <c r="AO23" s="209" t="s">
        <v>472</v>
      </c>
      <c r="AP23" s="209" t="s">
        <v>472</v>
      </c>
      <c r="AQ23" s="209" t="s">
        <v>472</v>
      </c>
      <c r="AR23" s="209" t="s">
        <v>472</v>
      </c>
      <c r="AS23" s="209" t="s">
        <v>472</v>
      </c>
      <c r="AT23" s="209" t="s">
        <v>472</v>
      </c>
      <c r="AU23" s="209" t="s">
        <v>472</v>
      </c>
      <c r="AV23" s="209" t="s">
        <v>472</v>
      </c>
      <c r="AW23" s="209" t="s">
        <v>472</v>
      </c>
      <c r="AX23" s="209" t="s">
        <v>472</v>
      </c>
      <c r="AY23" s="209" t="s">
        <v>472</v>
      </c>
      <c r="AZ23" s="209" t="s">
        <v>472</v>
      </c>
      <c r="BA23" s="209" t="s">
        <v>472</v>
      </c>
      <c r="BB23" s="209" t="s">
        <v>472</v>
      </c>
      <c r="BC23" s="209" t="s">
        <v>472</v>
      </c>
      <c r="BD23" s="209" t="s">
        <v>472</v>
      </c>
      <c r="BE23" s="209" t="s">
        <v>472</v>
      </c>
      <c r="BF23" s="209" t="s">
        <v>472</v>
      </c>
      <c r="BG23" s="209" t="s">
        <v>472</v>
      </c>
      <c r="BH23" s="209" t="s">
        <v>472</v>
      </c>
      <c r="BI23" s="209" t="s">
        <v>472</v>
      </c>
      <c r="BJ23" s="209" t="s">
        <v>472</v>
      </c>
      <c r="BK23" s="209" t="s">
        <v>472</v>
      </c>
      <c r="BL23" s="209" t="s">
        <v>472</v>
      </c>
      <c r="BM23" s="209" t="s">
        <v>472</v>
      </c>
      <c r="BN23" s="209" t="s">
        <v>472</v>
      </c>
      <c r="BO23" s="209" t="s">
        <v>472</v>
      </c>
      <c r="BP23" s="209" t="s">
        <v>472</v>
      </c>
      <c r="BQ23" s="209" t="s">
        <v>472</v>
      </c>
      <c r="BR23" s="209" t="s">
        <v>472</v>
      </c>
      <c r="BS23" s="209" t="s">
        <v>472</v>
      </c>
      <c r="BT23" s="209" t="s">
        <v>472</v>
      </c>
      <c r="BU23" s="209" t="s">
        <v>472</v>
      </c>
      <c r="BV23" s="209" t="s">
        <v>472</v>
      </c>
      <c r="BW23" s="209" t="s">
        <v>472</v>
      </c>
      <c r="BX23" s="209" t="s">
        <v>472</v>
      </c>
      <c r="BY23" s="209" t="s">
        <v>472</v>
      </c>
      <c r="BZ23" s="209" t="s">
        <v>472</v>
      </c>
      <c r="CA23" s="209" t="s">
        <v>472</v>
      </c>
      <c r="CB23" s="209" t="s">
        <v>472</v>
      </c>
      <c r="CC23" s="209" t="s">
        <v>472</v>
      </c>
      <c r="CD23" s="209" t="s">
        <v>472</v>
      </c>
      <c r="CE23" s="209" t="s">
        <v>472</v>
      </c>
      <c r="CF23" s="209" t="s">
        <v>472</v>
      </c>
      <c r="CG23" s="209" t="s">
        <v>472</v>
      </c>
      <c r="CH23" s="209" t="s">
        <v>472</v>
      </c>
      <c r="CI23" s="209" t="s">
        <v>472</v>
      </c>
      <c r="CJ23" s="209" t="s">
        <v>472</v>
      </c>
      <c r="CK23" s="209" t="s">
        <v>472</v>
      </c>
      <c r="CL23" s="209" t="s">
        <v>472</v>
      </c>
      <c r="CM23" s="209" t="s">
        <v>472</v>
      </c>
      <c r="CN23" s="209" t="s">
        <v>472</v>
      </c>
      <c r="CO23" s="209" t="s">
        <v>472</v>
      </c>
      <c r="CP23" s="209" t="s">
        <v>472</v>
      </c>
      <c r="CQ23" s="209" t="s">
        <v>472</v>
      </c>
      <c r="CR23" s="209" t="s">
        <v>472</v>
      </c>
      <c r="CS23" s="209" t="s">
        <v>472</v>
      </c>
      <c r="CT23" s="209" t="s">
        <v>472</v>
      </c>
      <c r="CU23" s="209" t="s">
        <v>472</v>
      </c>
      <c r="CV23" s="209" t="s">
        <v>472</v>
      </c>
      <c r="CW23" s="209" t="s">
        <v>472</v>
      </c>
      <c r="CX23" s="209" t="s">
        <v>472</v>
      </c>
      <c r="CY23" s="209" t="s">
        <v>472</v>
      </c>
      <c r="CZ23" s="209" t="s">
        <v>472</v>
      </c>
      <c r="DA23" s="209" t="s">
        <v>472</v>
      </c>
      <c r="DB23" s="209" t="s">
        <v>472</v>
      </c>
      <c r="DC23" s="209" t="s">
        <v>472</v>
      </c>
    </row>
    <row r="24" spans="1:107">
      <c r="A24" s="213" t="s">
        <v>460</v>
      </c>
      <c r="B24" s="214">
        <v>1255</v>
      </c>
      <c r="C24" s="214">
        <v>1255</v>
      </c>
      <c r="D24" s="215">
        <v>0</v>
      </c>
      <c r="E24" s="216">
        <f t="shared" si="0"/>
        <v>0</v>
      </c>
      <c r="F24" s="217">
        <v>45688</v>
      </c>
      <c r="G24" s="215" t="s">
        <v>148</v>
      </c>
      <c r="H24" s="215" t="s">
        <v>469</v>
      </c>
      <c r="I24" s="209">
        <v>2021</v>
      </c>
      <c r="J24" s="209" t="s">
        <v>461</v>
      </c>
      <c r="K24" s="209" t="s">
        <v>462</v>
      </c>
      <c r="L24" s="218">
        <v>465468</v>
      </c>
      <c r="M24" s="209" t="s">
        <v>463</v>
      </c>
      <c r="N24" s="209" t="s">
        <v>464</v>
      </c>
      <c r="O24" s="209" t="s">
        <v>465</v>
      </c>
      <c r="P24" s="217">
        <v>41390</v>
      </c>
      <c r="Q24" s="217" t="s">
        <v>559</v>
      </c>
      <c r="R24" s="209" t="s">
        <v>464</v>
      </c>
      <c r="S24" s="209" t="s">
        <v>466</v>
      </c>
      <c r="T24" s="209">
        <v>85</v>
      </c>
      <c r="U24" s="218">
        <v>0</v>
      </c>
      <c r="V24" s="219">
        <v>0</v>
      </c>
      <c r="W24" s="209" t="s">
        <v>467</v>
      </c>
      <c r="X24" s="209" t="s">
        <v>468</v>
      </c>
      <c r="Y24" s="209" t="s">
        <v>468</v>
      </c>
      <c r="Z24" s="209" t="s">
        <v>469</v>
      </c>
      <c r="AA24" s="213" t="s">
        <v>460</v>
      </c>
      <c r="AB24" s="216">
        <f t="shared" si="1"/>
        <v>1255</v>
      </c>
      <c r="AC24" s="216">
        <v>7155</v>
      </c>
      <c r="AD24" s="216">
        <f t="shared" si="2"/>
        <v>7155</v>
      </c>
      <c r="AE24" s="209" t="s">
        <v>559</v>
      </c>
      <c r="AF24" s="209" t="s">
        <v>470</v>
      </c>
      <c r="AG24" s="219">
        <v>992250.5</v>
      </c>
      <c r="AH24" s="209" t="s">
        <v>470</v>
      </c>
      <c r="AI24" s="221">
        <v>42632</v>
      </c>
      <c r="AJ24" s="209" t="s">
        <v>471</v>
      </c>
      <c r="AK24" s="209" t="s">
        <v>472</v>
      </c>
      <c r="AL24" s="209" t="s">
        <v>472</v>
      </c>
      <c r="AM24" s="209" t="s">
        <v>472</v>
      </c>
      <c r="AN24" s="209" t="s">
        <v>472</v>
      </c>
      <c r="AO24" s="209" t="s">
        <v>472</v>
      </c>
      <c r="AP24" s="209" t="s">
        <v>472</v>
      </c>
      <c r="AQ24" s="209" t="s">
        <v>472</v>
      </c>
      <c r="AR24" s="209" t="s">
        <v>472</v>
      </c>
      <c r="AS24" s="209" t="s">
        <v>472</v>
      </c>
      <c r="AT24" s="209" t="s">
        <v>472</v>
      </c>
      <c r="AU24" s="209" t="s">
        <v>472</v>
      </c>
      <c r="AV24" s="209" t="s">
        <v>472</v>
      </c>
      <c r="AW24" s="209" t="s">
        <v>472</v>
      </c>
      <c r="AX24" s="209" t="s">
        <v>472</v>
      </c>
      <c r="AY24" s="209" t="s">
        <v>472</v>
      </c>
      <c r="AZ24" s="209" t="s">
        <v>472</v>
      </c>
      <c r="BA24" s="209" t="s">
        <v>472</v>
      </c>
      <c r="BB24" s="209" t="s">
        <v>472</v>
      </c>
      <c r="BC24" s="209" t="s">
        <v>472</v>
      </c>
      <c r="BD24" s="209" t="s">
        <v>472</v>
      </c>
      <c r="BE24" s="209" t="s">
        <v>472</v>
      </c>
      <c r="BF24" s="209" t="s">
        <v>472</v>
      </c>
      <c r="BG24" s="209" t="s">
        <v>472</v>
      </c>
      <c r="BH24" s="209" t="s">
        <v>472</v>
      </c>
      <c r="BI24" s="209" t="s">
        <v>472</v>
      </c>
      <c r="BJ24" s="209" t="s">
        <v>472</v>
      </c>
      <c r="BK24" s="209" t="s">
        <v>472</v>
      </c>
      <c r="BL24" s="209" t="s">
        <v>472</v>
      </c>
      <c r="BM24" s="209" t="s">
        <v>472</v>
      </c>
      <c r="BN24" s="209" t="s">
        <v>472</v>
      </c>
      <c r="BO24" s="209" t="s">
        <v>472</v>
      </c>
      <c r="BP24" s="209" t="s">
        <v>472</v>
      </c>
      <c r="BQ24" s="209" t="s">
        <v>472</v>
      </c>
      <c r="BR24" s="209" t="s">
        <v>472</v>
      </c>
      <c r="BS24" s="209" t="s">
        <v>472</v>
      </c>
      <c r="BT24" s="209" t="s">
        <v>472</v>
      </c>
      <c r="BU24" s="209" t="s">
        <v>472</v>
      </c>
      <c r="BV24" s="209" t="s">
        <v>472</v>
      </c>
      <c r="BW24" s="209" t="s">
        <v>472</v>
      </c>
      <c r="BX24" s="209" t="s">
        <v>472</v>
      </c>
      <c r="BY24" s="209" t="s">
        <v>472</v>
      </c>
      <c r="BZ24" s="209" t="s">
        <v>472</v>
      </c>
      <c r="CA24" s="209" t="s">
        <v>472</v>
      </c>
      <c r="CB24" s="209" t="s">
        <v>472</v>
      </c>
      <c r="CC24" s="209" t="s">
        <v>472</v>
      </c>
      <c r="CD24" s="209" t="s">
        <v>472</v>
      </c>
      <c r="CE24" s="209" t="s">
        <v>472</v>
      </c>
      <c r="CF24" s="209" t="s">
        <v>472</v>
      </c>
      <c r="CG24" s="209" t="s">
        <v>472</v>
      </c>
      <c r="CH24" s="209" t="s">
        <v>472</v>
      </c>
      <c r="CI24" s="209" t="s">
        <v>472</v>
      </c>
      <c r="CJ24" s="209" t="s">
        <v>472</v>
      </c>
      <c r="CK24" s="209" t="s">
        <v>472</v>
      </c>
      <c r="CL24" s="209" t="s">
        <v>472</v>
      </c>
      <c r="CM24" s="209" t="s">
        <v>472</v>
      </c>
      <c r="CN24" s="209" t="s">
        <v>472</v>
      </c>
      <c r="CO24" s="209" t="s">
        <v>472</v>
      </c>
      <c r="CP24" s="209" t="s">
        <v>472</v>
      </c>
      <c r="CQ24" s="209" t="s">
        <v>472</v>
      </c>
      <c r="CR24" s="209" t="s">
        <v>472</v>
      </c>
      <c r="CS24" s="209" t="s">
        <v>472</v>
      </c>
      <c r="CT24" s="209" t="s">
        <v>472</v>
      </c>
      <c r="CU24" s="209" t="s">
        <v>472</v>
      </c>
      <c r="CV24" s="209" t="s">
        <v>472</v>
      </c>
      <c r="CW24" s="209" t="s">
        <v>472</v>
      </c>
      <c r="CX24" s="209" t="s">
        <v>472</v>
      </c>
      <c r="CY24" s="209" t="s">
        <v>472</v>
      </c>
      <c r="CZ24" s="209" t="s">
        <v>472</v>
      </c>
      <c r="DA24" s="209" t="s">
        <v>472</v>
      </c>
      <c r="DB24" s="209" t="s">
        <v>472</v>
      </c>
      <c r="DC24" s="209" t="s">
        <v>472</v>
      </c>
    </row>
    <row r="25" spans="1:107">
      <c r="A25" s="213" t="s">
        <v>460</v>
      </c>
      <c r="B25" s="214">
        <v>1275</v>
      </c>
      <c r="C25" s="214">
        <v>1275</v>
      </c>
      <c r="D25" s="215">
        <v>8004</v>
      </c>
      <c r="E25" s="216">
        <f t="shared" si="0"/>
        <v>8004</v>
      </c>
      <c r="F25" s="217">
        <v>45688</v>
      </c>
      <c r="G25" s="215" t="s">
        <v>148</v>
      </c>
      <c r="H25" s="215" t="s">
        <v>469</v>
      </c>
      <c r="I25" s="209">
        <v>2021</v>
      </c>
      <c r="J25" s="209" t="s">
        <v>461</v>
      </c>
      <c r="K25" s="209" t="s">
        <v>462</v>
      </c>
      <c r="L25" s="218">
        <v>2277324</v>
      </c>
      <c r="M25" s="209" t="s">
        <v>463</v>
      </c>
      <c r="N25" s="209" t="s">
        <v>464</v>
      </c>
      <c r="O25" s="209" t="s">
        <v>465</v>
      </c>
      <c r="P25" s="217">
        <v>41466</v>
      </c>
      <c r="Q25" s="217" t="s">
        <v>529</v>
      </c>
      <c r="R25" s="209" t="s">
        <v>464</v>
      </c>
      <c r="S25" s="209" t="s">
        <v>466</v>
      </c>
      <c r="T25" s="209">
        <v>132</v>
      </c>
      <c r="U25" s="218">
        <v>0</v>
      </c>
      <c r="V25" s="219">
        <v>0</v>
      </c>
      <c r="W25" s="209" t="s">
        <v>467</v>
      </c>
      <c r="X25" s="209" t="s">
        <v>468</v>
      </c>
      <c r="Y25" s="209" t="s">
        <v>468</v>
      </c>
      <c r="Z25" s="209" t="s">
        <v>469</v>
      </c>
      <c r="AA25" s="213" t="s">
        <v>460</v>
      </c>
      <c r="AB25" s="216">
        <f t="shared" si="1"/>
        <v>1275</v>
      </c>
      <c r="AC25" s="216">
        <v>6528</v>
      </c>
      <c r="AD25" s="216">
        <f t="shared" si="2"/>
        <v>6528</v>
      </c>
      <c r="AE25" s="209" t="s">
        <v>529</v>
      </c>
      <c r="AF25" s="209" t="s">
        <v>470</v>
      </c>
      <c r="AG25" s="219">
        <v>6488928.29</v>
      </c>
      <c r="AH25" s="209" t="s">
        <v>470</v>
      </c>
      <c r="AI25" s="221">
        <v>41396</v>
      </c>
      <c r="AJ25" s="209" t="s">
        <v>471</v>
      </c>
      <c r="AK25" s="209" t="s">
        <v>472</v>
      </c>
      <c r="AL25" s="209" t="s">
        <v>472</v>
      </c>
      <c r="AM25" s="209" t="s">
        <v>472</v>
      </c>
      <c r="AN25" s="209" t="s">
        <v>472</v>
      </c>
      <c r="AO25" s="209" t="s">
        <v>472</v>
      </c>
      <c r="AP25" s="209" t="s">
        <v>472</v>
      </c>
      <c r="AQ25" s="209" t="s">
        <v>472</v>
      </c>
      <c r="AR25" s="209" t="s">
        <v>472</v>
      </c>
      <c r="AS25" s="209" t="s">
        <v>472</v>
      </c>
      <c r="AT25" s="209" t="s">
        <v>472</v>
      </c>
      <c r="AU25" s="209" t="s">
        <v>472</v>
      </c>
      <c r="AV25" s="209" t="s">
        <v>472</v>
      </c>
      <c r="AW25" s="209" t="s">
        <v>472</v>
      </c>
      <c r="AX25" s="209" t="s">
        <v>472</v>
      </c>
      <c r="AY25" s="209" t="s">
        <v>472</v>
      </c>
      <c r="AZ25" s="209" t="s">
        <v>472</v>
      </c>
      <c r="BA25" s="209" t="s">
        <v>472</v>
      </c>
      <c r="BB25" s="209" t="s">
        <v>472</v>
      </c>
      <c r="BC25" s="209" t="s">
        <v>472</v>
      </c>
      <c r="BD25" s="209" t="s">
        <v>472</v>
      </c>
      <c r="BE25" s="209" t="s">
        <v>472</v>
      </c>
      <c r="BF25" s="209" t="s">
        <v>472</v>
      </c>
      <c r="BG25" s="209" t="s">
        <v>472</v>
      </c>
      <c r="BH25" s="209" t="s">
        <v>472</v>
      </c>
      <c r="BI25" s="209" t="s">
        <v>472</v>
      </c>
      <c r="BJ25" s="209" t="s">
        <v>472</v>
      </c>
      <c r="BK25" s="209" t="s">
        <v>472</v>
      </c>
      <c r="BL25" s="209" t="s">
        <v>472</v>
      </c>
      <c r="BM25" s="209" t="s">
        <v>472</v>
      </c>
      <c r="BN25" s="209" t="s">
        <v>472</v>
      </c>
      <c r="BO25" s="209" t="s">
        <v>472</v>
      </c>
      <c r="BP25" s="209" t="s">
        <v>472</v>
      </c>
      <c r="BQ25" s="209" t="s">
        <v>472</v>
      </c>
      <c r="BR25" s="209" t="s">
        <v>472</v>
      </c>
      <c r="BS25" s="209" t="s">
        <v>472</v>
      </c>
      <c r="BT25" s="209" t="s">
        <v>472</v>
      </c>
      <c r="BU25" s="209" t="s">
        <v>472</v>
      </c>
      <c r="BV25" s="209" t="s">
        <v>472</v>
      </c>
      <c r="BW25" s="209" t="s">
        <v>472</v>
      </c>
      <c r="BX25" s="209" t="s">
        <v>472</v>
      </c>
      <c r="BY25" s="209" t="s">
        <v>472</v>
      </c>
      <c r="BZ25" s="209" t="s">
        <v>472</v>
      </c>
      <c r="CA25" s="209" t="s">
        <v>472</v>
      </c>
      <c r="CB25" s="209" t="s">
        <v>472</v>
      </c>
      <c r="CC25" s="209" t="s">
        <v>472</v>
      </c>
      <c r="CD25" s="209" t="s">
        <v>472</v>
      </c>
      <c r="CE25" s="209" t="s">
        <v>472</v>
      </c>
      <c r="CF25" s="209" t="s">
        <v>472</v>
      </c>
      <c r="CG25" s="209" t="s">
        <v>472</v>
      </c>
      <c r="CH25" s="209" t="s">
        <v>472</v>
      </c>
      <c r="CI25" s="209" t="s">
        <v>472</v>
      </c>
      <c r="CJ25" s="209" t="s">
        <v>472</v>
      </c>
      <c r="CK25" s="209" t="s">
        <v>472</v>
      </c>
      <c r="CL25" s="209" t="s">
        <v>472</v>
      </c>
      <c r="CM25" s="209" t="s">
        <v>472</v>
      </c>
      <c r="CN25" s="209" t="s">
        <v>472</v>
      </c>
      <c r="CO25" s="209" t="s">
        <v>472</v>
      </c>
      <c r="CP25" s="209" t="s">
        <v>472</v>
      </c>
      <c r="CQ25" s="209" t="s">
        <v>472</v>
      </c>
      <c r="CR25" s="209" t="s">
        <v>472</v>
      </c>
      <c r="CS25" s="209" t="s">
        <v>472</v>
      </c>
      <c r="CT25" s="209" t="s">
        <v>472</v>
      </c>
      <c r="CU25" s="209" t="s">
        <v>472</v>
      </c>
      <c r="CV25" s="209" t="s">
        <v>472</v>
      </c>
      <c r="CW25" s="209" t="s">
        <v>472</v>
      </c>
      <c r="CX25" s="209" t="s">
        <v>472</v>
      </c>
      <c r="CY25" s="209" t="s">
        <v>472</v>
      </c>
      <c r="CZ25" s="209" t="s">
        <v>472</v>
      </c>
      <c r="DA25" s="209" t="s">
        <v>472</v>
      </c>
      <c r="DB25" s="209" t="s">
        <v>472</v>
      </c>
      <c r="DC25" s="209" t="s">
        <v>472</v>
      </c>
    </row>
    <row r="26" spans="1:107">
      <c r="A26" s="213" t="s">
        <v>460</v>
      </c>
      <c r="B26" s="214">
        <v>1279</v>
      </c>
      <c r="C26" s="214">
        <v>1279</v>
      </c>
      <c r="D26" s="215">
        <v>8722</v>
      </c>
      <c r="E26" s="216">
        <f t="shared" si="0"/>
        <v>8722</v>
      </c>
      <c r="F26" s="217">
        <v>45688</v>
      </c>
      <c r="G26" s="215" t="s">
        <v>148</v>
      </c>
      <c r="H26" s="215" t="s">
        <v>469</v>
      </c>
      <c r="I26" s="209">
        <v>2021</v>
      </c>
      <c r="J26" s="209" t="s">
        <v>461</v>
      </c>
      <c r="K26" s="209" t="s">
        <v>462</v>
      </c>
      <c r="L26" s="218">
        <v>310442</v>
      </c>
      <c r="M26" s="209" t="s">
        <v>463</v>
      </c>
      <c r="N26" s="209" t="s">
        <v>464</v>
      </c>
      <c r="O26" s="209" t="s">
        <v>465</v>
      </c>
      <c r="P26" s="217">
        <v>41477</v>
      </c>
      <c r="Q26" s="217" t="s">
        <v>559</v>
      </c>
      <c r="R26" s="209" t="s">
        <v>464</v>
      </c>
      <c r="S26" s="209" t="s">
        <v>466</v>
      </c>
      <c r="T26" s="209">
        <v>127</v>
      </c>
      <c r="U26" s="218">
        <v>0</v>
      </c>
      <c r="V26" s="219">
        <v>0</v>
      </c>
      <c r="W26" s="209" t="s">
        <v>467</v>
      </c>
      <c r="X26" s="209" t="s">
        <v>468</v>
      </c>
      <c r="Y26" s="209" t="s">
        <v>468</v>
      </c>
      <c r="Z26" s="209" t="s">
        <v>469</v>
      </c>
      <c r="AA26" s="213" t="s">
        <v>460</v>
      </c>
      <c r="AB26" s="216">
        <f t="shared" si="1"/>
        <v>1279</v>
      </c>
      <c r="AC26" s="216">
        <v>7076</v>
      </c>
      <c r="AD26" s="216">
        <f t="shared" si="2"/>
        <v>7076</v>
      </c>
      <c r="AE26" s="209" t="s">
        <v>559</v>
      </c>
      <c r="AF26" s="209" t="s">
        <v>470</v>
      </c>
      <c r="AG26" s="219">
        <v>580899.11</v>
      </c>
      <c r="AH26" s="209" t="s">
        <v>470</v>
      </c>
      <c r="AI26" s="221">
        <v>41395</v>
      </c>
      <c r="AJ26" s="209" t="s">
        <v>471</v>
      </c>
      <c r="AK26" s="209" t="s">
        <v>472</v>
      </c>
      <c r="AL26" s="209" t="s">
        <v>472</v>
      </c>
      <c r="AM26" s="209" t="s">
        <v>472</v>
      </c>
      <c r="AN26" s="209" t="s">
        <v>472</v>
      </c>
      <c r="AO26" s="209" t="s">
        <v>472</v>
      </c>
      <c r="AP26" s="209" t="s">
        <v>472</v>
      </c>
      <c r="AQ26" s="209" t="s">
        <v>472</v>
      </c>
      <c r="AR26" s="209" t="s">
        <v>472</v>
      </c>
      <c r="AS26" s="209" t="s">
        <v>472</v>
      </c>
      <c r="AT26" s="209" t="s">
        <v>472</v>
      </c>
      <c r="AU26" s="209" t="s">
        <v>472</v>
      </c>
      <c r="AV26" s="209" t="s">
        <v>472</v>
      </c>
      <c r="AW26" s="209" t="s">
        <v>472</v>
      </c>
      <c r="AX26" s="209" t="s">
        <v>472</v>
      </c>
      <c r="AY26" s="209" t="s">
        <v>472</v>
      </c>
      <c r="AZ26" s="209" t="s">
        <v>472</v>
      </c>
      <c r="BA26" s="209" t="s">
        <v>472</v>
      </c>
      <c r="BB26" s="209" t="s">
        <v>472</v>
      </c>
      <c r="BC26" s="209" t="s">
        <v>472</v>
      </c>
      <c r="BD26" s="209" t="s">
        <v>472</v>
      </c>
      <c r="BE26" s="209" t="s">
        <v>472</v>
      </c>
      <c r="BF26" s="209" t="s">
        <v>472</v>
      </c>
      <c r="BG26" s="209" t="s">
        <v>472</v>
      </c>
      <c r="BH26" s="209" t="s">
        <v>472</v>
      </c>
      <c r="BI26" s="209" t="s">
        <v>472</v>
      </c>
      <c r="BJ26" s="209" t="s">
        <v>472</v>
      </c>
      <c r="BK26" s="209" t="s">
        <v>472</v>
      </c>
      <c r="BL26" s="209" t="s">
        <v>472</v>
      </c>
      <c r="BM26" s="209" t="s">
        <v>472</v>
      </c>
      <c r="BN26" s="209" t="s">
        <v>472</v>
      </c>
      <c r="BO26" s="209" t="s">
        <v>472</v>
      </c>
      <c r="BP26" s="209" t="s">
        <v>472</v>
      </c>
      <c r="BQ26" s="209" t="s">
        <v>472</v>
      </c>
      <c r="BR26" s="209" t="s">
        <v>472</v>
      </c>
      <c r="BS26" s="209" t="s">
        <v>472</v>
      </c>
      <c r="BT26" s="209" t="s">
        <v>472</v>
      </c>
      <c r="BU26" s="209" t="s">
        <v>472</v>
      </c>
      <c r="BV26" s="209" t="s">
        <v>472</v>
      </c>
      <c r="BW26" s="209" t="s">
        <v>472</v>
      </c>
      <c r="BX26" s="209" t="s">
        <v>472</v>
      </c>
      <c r="BY26" s="209" t="s">
        <v>472</v>
      </c>
      <c r="BZ26" s="209" t="s">
        <v>472</v>
      </c>
      <c r="CA26" s="209" t="s">
        <v>472</v>
      </c>
      <c r="CB26" s="209" t="s">
        <v>472</v>
      </c>
      <c r="CC26" s="209" t="s">
        <v>472</v>
      </c>
      <c r="CD26" s="209" t="s">
        <v>472</v>
      </c>
      <c r="CE26" s="209" t="s">
        <v>472</v>
      </c>
      <c r="CF26" s="209" t="s">
        <v>472</v>
      </c>
      <c r="CG26" s="209" t="s">
        <v>472</v>
      </c>
      <c r="CH26" s="209" t="s">
        <v>472</v>
      </c>
      <c r="CI26" s="209" t="s">
        <v>472</v>
      </c>
      <c r="CJ26" s="209" t="s">
        <v>472</v>
      </c>
      <c r="CK26" s="209" t="s">
        <v>472</v>
      </c>
      <c r="CL26" s="209" t="s">
        <v>472</v>
      </c>
      <c r="CM26" s="209" t="s">
        <v>472</v>
      </c>
      <c r="CN26" s="209" t="s">
        <v>472</v>
      </c>
      <c r="CO26" s="209" t="s">
        <v>472</v>
      </c>
      <c r="CP26" s="209" t="s">
        <v>472</v>
      </c>
      <c r="CQ26" s="209" t="s">
        <v>472</v>
      </c>
      <c r="CR26" s="209" t="s">
        <v>472</v>
      </c>
      <c r="CS26" s="209" t="s">
        <v>472</v>
      </c>
      <c r="CT26" s="209" t="s">
        <v>472</v>
      </c>
      <c r="CU26" s="209" t="s">
        <v>472</v>
      </c>
      <c r="CV26" s="209" t="s">
        <v>472</v>
      </c>
      <c r="CW26" s="209" t="s">
        <v>472</v>
      </c>
      <c r="CX26" s="209" t="s">
        <v>472</v>
      </c>
      <c r="CY26" s="209" t="s">
        <v>472</v>
      </c>
      <c r="CZ26" s="209" t="s">
        <v>472</v>
      </c>
      <c r="DA26" s="209" t="s">
        <v>472</v>
      </c>
      <c r="DB26" s="209" t="s">
        <v>472</v>
      </c>
      <c r="DC26" s="209" t="s">
        <v>472</v>
      </c>
    </row>
    <row r="27" spans="1:107">
      <c r="A27" s="213" t="s">
        <v>460</v>
      </c>
      <c r="B27" s="214">
        <v>1300</v>
      </c>
      <c r="C27" s="214">
        <v>1300</v>
      </c>
      <c r="D27" s="215">
        <v>0</v>
      </c>
      <c r="E27" s="216">
        <f t="shared" si="0"/>
        <v>0</v>
      </c>
      <c r="F27" s="217">
        <v>45688</v>
      </c>
      <c r="G27" s="215" t="s">
        <v>148</v>
      </c>
      <c r="H27" s="215" t="s">
        <v>469</v>
      </c>
      <c r="I27" s="209">
        <v>2021</v>
      </c>
      <c r="J27" s="209" t="s">
        <v>461</v>
      </c>
      <c r="K27" s="209" t="s">
        <v>462</v>
      </c>
      <c r="L27" s="218">
        <v>521472</v>
      </c>
      <c r="M27" s="209" t="s">
        <v>463</v>
      </c>
      <c r="N27" s="209" t="s">
        <v>464</v>
      </c>
      <c r="O27" s="209" t="s">
        <v>465</v>
      </c>
      <c r="P27" s="217">
        <v>41568</v>
      </c>
      <c r="Q27" s="217" t="s">
        <v>560</v>
      </c>
      <c r="R27" s="209" t="s">
        <v>464</v>
      </c>
      <c r="S27" s="209" t="s">
        <v>466</v>
      </c>
      <c r="T27" s="209">
        <v>133</v>
      </c>
      <c r="U27" s="218">
        <v>0</v>
      </c>
      <c r="V27" s="219">
        <v>0</v>
      </c>
      <c r="W27" s="209" t="s">
        <v>467</v>
      </c>
      <c r="X27" s="209" t="s">
        <v>468</v>
      </c>
      <c r="Y27" s="209" t="s">
        <v>468</v>
      </c>
      <c r="Z27" s="209" t="s">
        <v>469</v>
      </c>
      <c r="AA27" s="213" t="s">
        <v>460</v>
      </c>
      <c r="AB27" s="216">
        <f t="shared" si="1"/>
        <v>1300</v>
      </c>
      <c r="AC27" s="216">
        <v>7201</v>
      </c>
      <c r="AD27" s="216">
        <f t="shared" si="2"/>
        <v>7201</v>
      </c>
      <c r="AE27" s="209" t="s">
        <v>560</v>
      </c>
      <c r="AF27" s="209" t="s">
        <v>470</v>
      </c>
      <c r="AG27" s="219">
        <v>1888446.07</v>
      </c>
      <c r="AH27" s="209" t="s">
        <v>470</v>
      </c>
      <c r="AI27" s="221">
        <v>41424</v>
      </c>
      <c r="AJ27" s="209" t="s">
        <v>471</v>
      </c>
      <c r="AK27" s="209" t="s">
        <v>472</v>
      </c>
      <c r="AL27" s="209" t="s">
        <v>472</v>
      </c>
      <c r="AM27" s="209" t="s">
        <v>472</v>
      </c>
      <c r="AN27" s="209" t="s">
        <v>472</v>
      </c>
      <c r="AO27" s="209" t="s">
        <v>472</v>
      </c>
      <c r="AP27" s="209" t="s">
        <v>472</v>
      </c>
      <c r="AQ27" s="209" t="s">
        <v>472</v>
      </c>
      <c r="AR27" s="209" t="s">
        <v>472</v>
      </c>
      <c r="AS27" s="209" t="s">
        <v>472</v>
      </c>
      <c r="AT27" s="209" t="s">
        <v>472</v>
      </c>
      <c r="AU27" s="209" t="s">
        <v>472</v>
      </c>
      <c r="AV27" s="209" t="s">
        <v>472</v>
      </c>
      <c r="AW27" s="209" t="s">
        <v>472</v>
      </c>
      <c r="AX27" s="209" t="s">
        <v>472</v>
      </c>
      <c r="AY27" s="209" t="s">
        <v>472</v>
      </c>
      <c r="AZ27" s="209" t="s">
        <v>472</v>
      </c>
      <c r="BA27" s="209" t="s">
        <v>472</v>
      </c>
      <c r="BB27" s="209" t="s">
        <v>472</v>
      </c>
      <c r="BC27" s="209" t="s">
        <v>472</v>
      </c>
      <c r="BD27" s="209" t="s">
        <v>472</v>
      </c>
      <c r="BE27" s="209" t="s">
        <v>472</v>
      </c>
      <c r="BF27" s="209" t="s">
        <v>472</v>
      </c>
      <c r="BG27" s="209" t="s">
        <v>472</v>
      </c>
      <c r="BH27" s="209" t="s">
        <v>472</v>
      </c>
      <c r="BI27" s="209" t="s">
        <v>472</v>
      </c>
      <c r="BJ27" s="209" t="s">
        <v>472</v>
      </c>
      <c r="BK27" s="209" t="s">
        <v>472</v>
      </c>
      <c r="BL27" s="209" t="s">
        <v>472</v>
      </c>
      <c r="BM27" s="209" t="s">
        <v>472</v>
      </c>
      <c r="BN27" s="209" t="s">
        <v>472</v>
      </c>
      <c r="BO27" s="209" t="s">
        <v>472</v>
      </c>
      <c r="BP27" s="209" t="s">
        <v>472</v>
      </c>
      <c r="BQ27" s="209" t="s">
        <v>472</v>
      </c>
      <c r="BR27" s="209" t="s">
        <v>472</v>
      </c>
      <c r="BS27" s="209" t="s">
        <v>472</v>
      </c>
      <c r="BT27" s="209" t="s">
        <v>472</v>
      </c>
      <c r="BU27" s="209" t="s">
        <v>472</v>
      </c>
      <c r="BV27" s="209" t="s">
        <v>472</v>
      </c>
      <c r="BW27" s="209" t="s">
        <v>472</v>
      </c>
      <c r="BX27" s="209" t="s">
        <v>472</v>
      </c>
      <c r="BY27" s="209" t="s">
        <v>472</v>
      </c>
      <c r="BZ27" s="209" t="s">
        <v>472</v>
      </c>
      <c r="CA27" s="209" t="s">
        <v>472</v>
      </c>
      <c r="CB27" s="209" t="s">
        <v>472</v>
      </c>
      <c r="CC27" s="209" t="s">
        <v>472</v>
      </c>
      <c r="CD27" s="209" t="s">
        <v>472</v>
      </c>
      <c r="CE27" s="209" t="s">
        <v>472</v>
      </c>
      <c r="CF27" s="209" t="s">
        <v>472</v>
      </c>
      <c r="CG27" s="209" t="s">
        <v>472</v>
      </c>
      <c r="CH27" s="209" t="s">
        <v>472</v>
      </c>
      <c r="CI27" s="209" t="s">
        <v>472</v>
      </c>
      <c r="CJ27" s="209" t="s">
        <v>472</v>
      </c>
      <c r="CK27" s="209" t="s">
        <v>472</v>
      </c>
      <c r="CL27" s="209" t="s">
        <v>472</v>
      </c>
      <c r="CM27" s="209" t="s">
        <v>472</v>
      </c>
      <c r="CN27" s="209" t="s">
        <v>472</v>
      </c>
      <c r="CO27" s="209" t="s">
        <v>472</v>
      </c>
      <c r="CP27" s="209" t="s">
        <v>472</v>
      </c>
      <c r="CQ27" s="209" t="s">
        <v>472</v>
      </c>
      <c r="CR27" s="209" t="s">
        <v>472</v>
      </c>
      <c r="CS27" s="209" t="s">
        <v>472</v>
      </c>
      <c r="CT27" s="209" t="s">
        <v>472</v>
      </c>
      <c r="CU27" s="209" t="s">
        <v>472</v>
      </c>
      <c r="CV27" s="209" t="s">
        <v>472</v>
      </c>
      <c r="CW27" s="209" t="s">
        <v>472</v>
      </c>
      <c r="CX27" s="209" t="s">
        <v>472</v>
      </c>
      <c r="CY27" s="209" t="s">
        <v>472</v>
      </c>
      <c r="CZ27" s="209" t="s">
        <v>472</v>
      </c>
      <c r="DA27" s="209" t="s">
        <v>472</v>
      </c>
      <c r="DB27" s="209" t="s">
        <v>472</v>
      </c>
      <c r="DC27" s="209" t="s">
        <v>472</v>
      </c>
    </row>
    <row r="28" spans="1:107">
      <c r="A28" s="213" t="s">
        <v>460</v>
      </c>
      <c r="B28" s="214">
        <v>1302</v>
      </c>
      <c r="C28" s="214">
        <v>1302</v>
      </c>
      <c r="D28" s="215">
        <v>8937</v>
      </c>
      <c r="E28" s="216">
        <f t="shared" si="0"/>
        <v>8937</v>
      </c>
      <c r="F28" s="217">
        <v>45688</v>
      </c>
      <c r="G28" s="215" t="s">
        <v>148</v>
      </c>
      <c r="H28" s="215" t="s">
        <v>469</v>
      </c>
      <c r="I28" s="209">
        <v>2021</v>
      </c>
      <c r="J28" s="209" t="s">
        <v>461</v>
      </c>
      <c r="K28" s="209" t="s">
        <v>462</v>
      </c>
      <c r="L28" s="218">
        <v>650448</v>
      </c>
      <c r="M28" s="209" t="s">
        <v>463</v>
      </c>
      <c r="N28" s="209" t="s">
        <v>464</v>
      </c>
      <c r="O28" s="209" t="s">
        <v>465</v>
      </c>
      <c r="P28" s="217">
        <v>41577</v>
      </c>
      <c r="Q28" s="217" t="s">
        <v>559</v>
      </c>
      <c r="R28" s="209" t="s">
        <v>464</v>
      </c>
      <c r="S28" s="209" t="s">
        <v>466</v>
      </c>
      <c r="T28" s="209">
        <v>130</v>
      </c>
      <c r="U28" s="218">
        <v>0</v>
      </c>
      <c r="V28" s="219">
        <v>0</v>
      </c>
      <c r="W28" s="209" t="s">
        <v>467</v>
      </c>
      <c r="X28" s="209" t="s">
        <v>468</v>
      </c>
      <c r="Y28" s="209" t="s">
        <v>468</v>
      </c>
      <c r="Z28" s="209" t="s">
        <v>469</v>
      </c>
      <c r="AA28" s="213" t="s">
        <v>460</v>
      </c>
      <c r="AB28" s="216">
        <f t="shared" si="1"/>
        <v>1302</v>
      </c>
      <c r="AC28" s="216">
        <v>7232</v>
      </c>
      <c r="AD28" s="216">
        <f t="shared" si="2"/>
        <v>7232</v>
      </c>
      <c r="AE28" s="209" t="s">
        <v>559</v>
      </c>
      <c r="AF28" s="209" t="s">
        <v>470</v>
      </c>
      <c r="AG28" s="219">
        <v>1819542.5</v>
      </c>
      <c r="AH28" s="209" t="s">
        <v>470</v>
      </c>
      <c r="AI28" s="221">
        <v>41473</v>
      </c>
      <c r="AJ28" s="209" t="s">
        <v>471</v>
      </c>
      <c r="AK28" s="209" t="s">
        <v>472</v>
      </c>
      <c r="AL28" s="209" t="s">
        <v>472</v>
      </c>
      <c r="AM28" s="209" t="s">
        <v>472</v>
      </c>
      <c r="AN28" s="209" t="s">
        <v>472</v>
      </c>
      <c r="AO28" s="209" t="s">
        <v>472</v>
      </c>
      <c r="AP28" s="209" t="s">
        <v>472</v>
      </c>
      <c r="AQ28" s="209" t="s">
        <v>472</v>
      </c>
      <c r="AR28" s="209" t="s">
        <v>472</v>
      </c>
      <c r="AS28" s="209" t="s">
        <v>472</v>
      </c>
      <c r="AT28" s="209" t="s">
        <v>472</v>
      </c>
      <c r="AU28" s="209" t="s">
        <v>472</v>
      </c>
      <c r="AV28" s="209" t="s">
        <v>472</v>
      </c>
      <c r="AW28" s="209" t="s">
        <v>472</v>
      </c>
      <c r="AX28" s="209" t="s">
        <v>472</v>
      </c>
      <c r="AY28" s="209" t="s">
        <v>472</v>
      </c>
      <c r="AZ28" s="209" t="s">
        <v>472</v>
      </c>
      <c r="BA28" s="209" t="s">
        <v>472</v>
      </c>
      <c r="BB28" s="209" t="s">
        <v>472</v>
      </c>
      <c r="BC28" s="209" t="s">
        <v>472</v>
      </c>
      <c r="BD28" s="209" t="s">
        <v>472</v>
      </c>
      <c r="BE28" s="209" t="s">
        <v>472</v>
      </c>
      <c r="BF28" s="209" t="s">
        <v>472</v>
      </c>
      <c r="BG28" s="209" t="s">
        <v>472</v>
      </c>
      <c r="BH28" s="209" t="s">
        <v>472</v>
      </c>
      <c r="BI28" s="209" t="s">
        <v>472</v>
      </c>
      <c r="BJ28" s="209" t="s">
        <v>472</v>
      </c>
      <c r="BK28" s="209" t="s">
        <v>472</v>
      </c>
      <c r="BL28" s="209" t="s">
        <v>472</v>
      </c>
      <c r="BM28" s="209" t="s">
        <v>472</v>
      </c>
      <c r="BN28" s="209" t="s">
        <v>472</v>
      </c>
      <c r="BO28" s="209" t="s">
        <v>472</v>
      </c>
      <c r="BP28" s="209" t="s">
        <v>472</v>
      </c>
      <c r="BQ28" s="209" t="s">
        <v>472</v>
      </c>
      <c r="BR28" s="209" t="s">
        <v>472</v>
      </c>
      <c r="BS28" s="209" t="s">
        <v>472</v>
      </c>
      <c r="BT28" s="209" t="s">
        <v>472</v>
      </c>
      <c r="BU28" s="209" t="s">
        <v>472</v>
      </c>
      <c r="BV28" s="209" t="s">
        <v>472</v>
      </c>
      <c r="BW28" s="209" t="s">
        <v>472</v>
      </c>
      <c r="BX28" s="209" t="s">
        <v>472</v>
      </c>
      <c r="BY28" s="209" t="s">
        <v>472</v>
      </c>
      <c r="BZ28" s="209" t="s">
        <v>472</v>
      </c>
      <c r="CA28" s="209" t="s">
        <v>472</v>
      </c>
      <c r="CB28" s="209" t="s">
        <v>472</v>
      </c>
      <c r="CC28" s="209" t="s">
        <v>472</v>
      </c>
      <c r="CD28" s="209" t="s">
        <v>472</v>
      </c>
      <c r="CE28" s="209" t="s">
        <v>472</v>
      </c>
      <c r="CF28" s="209" t="s">
        <v>472</v>
      </c>
      <c r="CG28" s="209" t="s">
        <v>472</v>
      </c>
      <c r="CH28" s="209" t="s">
        <v>472</v>
      </c>
      <c r="CI28" s="209" t="s">
        <v>472</v>
      </c>
      <c r="CJ28" s="209" t="s">
        <v>472</v>
      </c>
      <c r="CK28" s="209" t="s">
        <v>472</v>
      </c>
      <c r="CL28" s="209" t="s">
        <v>472</v>
      </c>
      <c r="CM28" s="209" t="s">
        <v>472</v>
      </c>
      <c r="CN28" s="209" t="s">
        <v>472</v>
      </c>
      <c r="CO28" s="209" t="s">
        <v>472</v>
      </c>
      <c r="CP28" s="209" t="s">
        <v>472</v>
      </c>
      <c r="CQ28" s="209" t="s">
        <v>472</v>
      </c>
      <c r="CR28" s="209" t="s">
        <v>472</v>
      </c>
      <c r="CS28" s="209" t="s">
        <v>472</v>
      </c>
      <c r="CT28" s="209" t="s">
        <v>472</v>
      </c>
      <c r="CU28" s="209" t="s">
        <v>472</v>
      </c>
      <c r="CV28" s="209" t="s">
        <v>472</v>
      </c>
      <c r="CW28" s="209" t="s">
        <v>472</v>
      </c>
      <c r="CX28" s="209" t="s">
        <v>472</v>
      </c>
      <c r="CY28" s="209" t="s">
        <v>472</v>
      </c>
      <c r="CZ28" s="209" t="s">
        <v>472</v>
      </c>
      <c r="DA28" s="209" t="s">
        <v>472</v>
      </c>
      <c r="DB28" s="209" t="s">
        <v>472</v>
      </c>
      <c r="DC28" s="209" t="s">
        <v>472</v>
      </c>
    </row>
    <row r="29" spans="1:107">
      <c r="A29" s="213" t="s">
        <v>460</v>
      </c>
      <c r="B29" s="214">
        <v>1303</v>
      </c>
      <c r="C29" s="214">
        <v>1303</v>
      </c>
      <c r="D29" s="215">
        <v>8937</v>
      </c>
      <c r="E29" s="216">
        <f t="shared" si="0"/>
        <v>8937</v>
      </c>
      <c r="F29" s="217">
        <v>45688</v>
      </c>
      <c r="G29" s="215" t="s">
        <v>148</v>
      </c>
      <c r="H29" s="215" t="s">
        <v>469</v>
      </c>
      <c r="I29" s="209">
        <v>2021</v>
      </c>
      <c r="J29" s="209" t="s">
        <v>461</v>
      </c>
      <c r="K29" s="209" t="s">
        <v>462</v>
      </c>
      <c r="L29" s="218">
        <v>650448</v>
      </c>
      <c r="M29" s="209" t="s">
        <v>463</v>
      </c>
      <c r="N29" s="209" t="s">
        <v>464</v>
      </c>
      <c r="O29" s="209" t="s">
        <v>465</v>
      </c>
      <c r="P29" s="217">
        <v>41577</v>
      </c>
      <c r="Q29" s="217" t="s">
        <v>559</v>
      </c>
      <c r="R29" s="209" t="s">
        <v>464</v>
      </c>
      <c r="S29" s="209" t="s">
        <v>466</v>
      </c>
      <c r="T29" s="209">
        <v>129</v>
      </c>
      <c r="U29" s="218">
        <v>0</v>
      </c>
      <c r="V29" s="219">
        <v>0</v>
      </c>
      <c r="W29" s="209" t="s">
        <v>467</v>
      </c>
      <c r="X29" s="209" t="s">
        <v>468</v>
      </c>
      <c r="Y29" s="209" t="s">
        <v>468</v>
      </c>
      <c r="Z29" s="209" t="s">
        <v>469</v>
      </c>
      <c r="AA29" s="213" t="s">
        <v>460</v>
      </c>
      <c r="AB29" s="216">
        <f t="shared" si="1"/>
        <v>1303</v>
      </c>
      <c r="AC29" s="216">
        <v>7231</v>
      </c>
      <c r="AD29" s="216">
        <f t="shared" si="2"/>
        <v>7231</v>
      </c>
      <c r="AE29" s="209" t="s">
        <v>559</v>
      </c>
      <c r="AF29" s="209" t="s">
        <v>470</v>
      </c>
      <c r="AG29" s="219">
        <v>1819542.5</v>
      </c>
      <c r="AH29" s="209" t="s">
        <v>470</v>
      </c>
      <c r="AI29" s="221">
        <v>41473</v>
      </c>
      <c r="AJ29" s="209" t="s">
        <v>471</v>
      </c>
      <c r="AK29" s="209" t="s">
        <v>472</v>
      </c>
      <c r="AL29" s="209" t="s">
        <v>472</v>
      </c>
      <c r="AM29" s="209" t="s">
        <v>472</v>
      </c>
      <c r="AN29" s="209" t="s">
        <v>472</v>
      </c>
      <c r="AO29" s="209" t="s">
        <v>472</v>
      </c>
      <c r="AP29" s="209" t="s">
        <v>472</v>
      </c>
      <c r="AQ29" s="209" t="s">
        <v>472</v>
      </c>
      <c r="AR29" s="209" t="s">
        <v>472</v>
      </c>
      <c r="AS29" s="209" t="s">
        <v>472</v>
      </c>
      <c r="AT29" s="209" t="s">
        <v>472</v>
      </c>
      <c r="AU29" s="209" t="s">
        <v>472</v>
      </c>
      <c r="AV29" s="209" t="s">
        <v>472</v>
      </c>
      <c r="AW29" s="209" t="s">
        <v>472</v>
      </c>
      <c r="AX29" s="209" t="s">
        <v>472</v>
      </c>
      <c r="AY29" s="209" t="s">
        <v>472</v>
      </c>
      <c r="AZ29" s="209" t="s">
        <v>472</v>
      </c>
      <c r="BA29" s="209" t="s">
        <v>472</v>
      </c>
      <c r="BB29" s="209" t="s">
        <v>472</v>
      </c>
      <c r="BC29" s="209" t="s">
        <v>472</v>
      </c>
      <c r="BD29" s="209" t="s">
        <v>472</v>
      </c>
      <c r="BE29" s="209" t="s">
        <v>472</v>
      </c>
      <c r="BF29" s="209" t="s">
        <v>472</v>
      </c>
      <c r="BG29" s="209" t="s">
        <v>472</v>
      </c>
      <c r="BH29" s="209" t="s">
        <v>472</v>
      </c>
      <c r="BI29" s="209" t="s">
        <v>472</v>
      </c>
      <c r="BJ29" s="209" t="s">
        <v>472</v>
      </c>
      <c r="BK29" s="209" t="s">
        <v>472</v>
      </c>
      <c r="BL29" s="209" t="s">
        <v>472</v>
      </c>
      <c r="BM29" s="209" t="s">
        <v>472</v>
      </c>
      <c r="BN29" s="209" t="s">
        <v>472</v>
      </c>
      <c r="BO29" s="209" t="s">
        <v>472</v>
      </c>
      <c r="BP29" s="209" t="s">
        <v>472</v>
      </c>
      <c r="BQ29" s="209" t="s">
        <v>472</v>
      </c>
      <c r="BR29" s="209" t="s">
        <v>472</v>
      </c>
      <c r="BS29" s="209" t="s">
        <v>472</v>
      </c>
      <c r="BT29" s="209" t="s">
        <v>472</v>
      </c>
      <c r="BU29" s="209" t="s">
        <v>472</v>
      </c>
      <c r="BV29" s="209" t="s">
        <v>472</v>
      </c>
      <c r="BW29" s="209" t="s">
        <v>472</v>
      </c>
      <c r="BX29" s="209" t="s">
        <v>472</v>
      </c>
      <c r="BY29" s="209" t="s">
        <v>472</v>
      </c>
      <c r="BZ29" s="209" t="s">
        <v>472</v>
      </c>
      <c r="CA29" s="209" t="s">
        <v>472</v>
      </c>
      <c r="CB29" s="209" t="s">
        <v>472</v>
      </c>
      <c r="CC29" s="209" t="s">
        <v>472</v>
      </c>
      <c r="CD29" s="209" t="s">
        <v>472</v>
      </c>
      <c r="CE29" s="209" t="s">
        <v>472</v>
      </c>
      <c r="CF29" s="209" t="s">
        <v>472</v>
      </c>
      <c r="CG29" s="209" t="s">
        <v>472</v>
      </c>
      <c r="CH29" s="209" t="s">
        <v>472</v>
      </c>
      <c r="CI29" s="209" t="s">
        <v>472</v>
      </c>
      <c r="CJ29" s="209" t="s">
        <v>472</v>
      </c>
      <c r="CK29" s="209" t="s">
        <v>472</v>
      </c>
      <c r="CL29" s="209" t="s">
        <v>472</v>
      </c>
      <c r="CM29" s="209" t="s">
        <v>472</v>
      </c>
      <c r="CN29" s="209" t="s">
        <v>472</v>
      </c>
      <c r="CO29" s="209" t="s">
        <v>472</v>
      </c>
      <c r="CP29" s="209" t="s">
        <v>472</v>
      </c>
      <c r="CQ29" s="209" t="s">
        <v>472</v>
      </c>
      <c r="CR29" s="209" t="s">
        <v>472</v>
      </c>
      <c r="CS29" s="209" t="s">
        <v>472</v>
      </c>
      <c r="CT29" s="209" t="s">
        <v>472</v>
      </c>
      <c r="CU29" s="209" t="s">
        <v>472</v>
      </c>
      <c r="CV29" s="209" t="s">
        <v>472</v>
      </c>
      <c r="CW29" s="209" t="s">
        <v>472</v>
      </c>
      <c r="CX29" s="209" t="s">
        <v>472</v>
      </c>
      <c r="CY29" s="209" t="s">
        <v>472</v>
      </c>
      <c r="CZ29" s="209" t="s">
        <v>472</v>
      </c>
      <c r="DA29" s="209" t="s">
        <v>472</v>
      </c>
      <c r="DB29" s="209" t="s">
        <v>472</v>
      </c>
      <c r="DC29" s="209" t="s">
        <v>472</v>
      </c>
    </row>
    <row r="30" spans="1:107">
      <c r="A30" s="213" t="s">
        <v>460</v>
      </c>
      <c r="B30" s="214">
        <v>1328</v>
      </c>
      <c r="C30" s="214">
        <v>1328</v>
      </c>
      <c r="D30" s="215">
        <v>8912</v>
      </c>
      <c r="E30" s="216">
        <f t="shared" si="0"/>
        <v>8912</v>
      </c>
      <c r="F30" s="217">
        <v>45688</v>
      </c>
      <c r="G30" s="215" t="s">
        <v>148</v>
      </c>
      <c r="H30" s="215" t="s">
        <v>469</v>
      </c>
      <c r="I30" s="209">
        <v>2021</v>
      </c>
      <c r="J30" s="209" t="s">
        <v>461</v>
      </c>
      <c r="K30" s="209" t="s">
        <v>462</v>
      </c>
      <c r="L30" s="218">
        <v>56335</v>
      </c>
      <c r="M30" s="209" t="s">
        <v>463</v>
      </c>
      <c r="N30" s="209" t="s">
        <v>464</v>
      </c>
      <c r="O30" s="209" t="s">
        <v>465</v>
      </c>
      <c r="P30" s="217">
        <v>41647</v>
      </c>
      <c r="Q30" s="217" t="s">
        <v>558</v>
      </c>
      <c r="R30" s="209" t="s">
        <v>464</v>
      </c>
      <c r="S30" s="209" t="s">
        <v>466</v>
      </c>
      <c r="T30" s="209">
        <v>132</v>
      </c>
      <c r="U30" s="218">
        <v>0</v>
      </c>
      <c r="V30" s="219">
        <v>0</v>
      </c>
      <c r="W30" s="209" t="s">
        <v>467</v>
      </c>
      <c r="X30" s="209" t="s">
        <v>468</v>
      </c>
      <c r="Y30" s="209" t="s">
        <v>468</v>
      </c>
      <c r="Z30" s="209" t="s">
        <v>469</v>
      </c>
      <c r="AA30" s="213" t="s">
        <v>460</v>
      </c>
      <c r="AB30" s="216">
        <f t="shared" si="1"/>
        <v>1328</v>
      </c>
      <c r="AC30" s="216">
        <v>7243</v>
      </c>
      <c r="AD30" s="216">
        <f t="shared" si="2"/>
        <v>7243</v>
      </c>
      <c r="AE30" s="209" t="s">
        <v>558</v>
      </c>
      <c r="AF30" s="209" t="s">
        <v>470</v>
      </c>
      <c r="AG30" s="219">
        <v>1244817.3</v>
      </c>
      <c r="AH30" s="209" t="s">
        <v>470</v>
      </c>
      <c r="AI30" s="221">
        <v>41508</v>
      </c>
      <c r="AJ30" s="209" t="s">
        <v>471</v>
      </c>
      <c r="AK30" s="209" t="s">
        <v>472</v>
      </c>
      <c r="AL30" s="209" t="s">
        <v>472</v>
      </c>
      <c r="AM30" s="209" t="s">
        <v>472</v>
      </c>
      <c r="AN30" s="209" t="s">
        <v>472</v>
      </c>
      <c r="AO30" s="209" t="s">
        <v>472</v>
      </c>
      <c r="AP30" s="209" t="s">
        <v>472</v>
      </c>
      <c r="AQ30" s="209" t="s">
        <v>472</v>
      </c>
      <c r="AR30" s="209" t="s">
        <v>472</v>
      </c>
      <c r="AS30" s="209" t="s">
        <v>472</v>
      </c>
      <c r="AT30" s="209" t="s">
        <v>472</v>
      </c>
      <c r="AU30" s="209" t="s">
        <v>472</v>
      </c>
      <c r="AV30" s="209" t="s">
        <v>472</v>
      </c>
      <c r="AW30" s="209" t="s">
        <v>472</v>
      </c>
      <c r="AX30" s="209" t="s">
        <v>472</v>
      </c>
      <c r="AY30" s="209" t="s">
        <v>472</v>
      </c>
      <c r="AZ30" s="209" t="s">
        <v>472</v>
      </c>
      <c r="BA30" s="209" t="s">
        <v>472</v>
      </c>
      <c r="BB30" s="209" t="s">
        <v>472</v>
      </c>
      <c r="BC30" s="209" t="s">
        <v>472</v>
      </c>
      <c r="BD30" s="209" t="s">
        <v>472</v>
      </c>
      <c r="BE30" s="209" t="s">
        <v>472</v>
      </c>
      <c r="BF30" s="209" t="s">
        <v>472</v>
      </c>
      <c r="BG30" s="209" t="s">
        <v>472</v>
      </c>
      <c r="BH30" s="209" t="s">
        <v>472</v>
      </c>
      <c r="BI30" s="209" t="s">
        <v>472</v>
      </c>
      <c r="BJ30" s="209" t="s">
        <v>472</v>
      </c>
      <c r="BK30" s="209" t="s">
        <v>472</v>
      </c>
      <c r="BL30" s="209" t="s">
        <v>472</v>
      </c>
      <c r="BM30" s="209" t="s">
        <v>472</v>
      </c>
      <c r="BN30" s="209" t="s">
        <v>472</v>
      </c>
      <c r="BO30" s="209" t="s">
        <v>472</v>
      </c>
      <c r="BP30" s="209" t="s">
        <v>472</v>
      </c>
      <c r="BQ30" s="209" t="s">
        <v>472</v>
      </c>
      <c r="BR30" s="209" t="s">
        <v>472</v>
      </c>
      <c r="BS30" s="209" t="s">
        <v>472</v>
      </c>
      <c r="BT30" s="209" t="s">
        <v>472</v>
      </c>
      <c r="BU30" s="209" t="s">
        <v>472</v>
      </c>
      <c r="BV30" s="209" t="s">
        <v>472</v>
      </c>
      <c r="BW30" s="209" t="s">
        <v>472</v>
      </c>
      <c r="BX30" s="209" t="s">
        <v>472</v>
      </c>
      <c r="BY30" s="209" t="s">
        <v>472</v>
      </c>
      <c r="BZ30" s="209" t="s">
        <v>472</v>
      </c>
      <c r="CA30" s="209" t="s">
        <v>472</v>
      </c>
      <c r="CB30" s="209" t="s">
        <v>472</v>
      </c>
      <c r="CC30" s="209" t="s">
        <v>472</v>
      </c>
      <c r="CD30" s="209" t="s">
        <v>472</v>
      </c>
      <c r="CE30" s="209" t="s">
        <v>472</v>
      </c>
      <c r="CF30" s="209" t="s">
        <v>472</v>
      </c>
      <c r="CG30" s="209" t="s">
        <v>472</v>
      </c>
      <c r="CH30" s="209" t="s">
        <v>472</v>
      </c>
      <c r="CI30" s="209" t="s">
        <v>472</v>
      </c>
      <c r="CJ30" s="209" t="s">
        <v>472</v>
      </c>
      <c r="CK30" s="209" t="s">
        <v>472</v>
      </c>
      <c r="CL30" s="209" t="s">
        <v>472</v>
      </c>
      <c r="CM30" s="209" t="s">
        <v>472</v>
      </c>
      <c r="CN30" s="209" t="s">
        <v>472</v>
      </c>
      <c r="CO30" s="209" t="s">
        <v>472</v>
      </c>
      <c r="CP30" s="209" t="s">
        <v>472</v>
      </c>
      <c r="CQ30" s="209" t="s">
        <v>472</v>
      </c>
      <c r="CR30" s="209" t="s">
        <v>472</v>
      </c>
      <c r="CS30" s="209" t="s">
        <v>472</v>
      </c>
      <c r="CT30" s="209" t="s">
        <v>472</v>
      </c>
      <c r="CU30" s="209" t="s">
        <v>472</v>
      </c>
      <c r="CV30" s="209" t="s">
        <v>472</v>
      </c>
      <c r="CW30" s="209" t="s">
        <v>472</v>
      </c>
      <c r="CX30" s="209" t="s">
        <v>472</v>
      </c>
      <c r="CY30" s="209" t="s">
        <v>472</v>
      </c>
      <c r="CZ30" s="209" t="s">
        <v>472</v>
      </c>
      <c r="DA30" s="209" t="s">
        <v>472</v>
      </c>
      <c r="DB30" s="209" t="s">
        <v>472</v>
      </c>
      <c r="DC30" s="209" t="s">
        <v>472</v>
      </c>
    </row>
    <row r="31" spans="1:107">
      <c r="A31" s="213" t="s">
        <v>460</v>
      </c>
      <c r="B31" s="214">
        <v>1333</v>
      </c>
      <c r="C31" s="214">
        <v>1333</v>
      </c>
      <c r="D31" s="215">
        <v>0</v>
      </c>
      <c r="E31" s="216">
        <f t="shared" si="0"/>
        <v>0</v>
      </c>
      <c r="F31" s="217">
        <v>45688</v>
      </c>
      <c r="G31" s="215" t="s">
        <v>148</v>
      </c>
      <c r="H31" s="215" t="s">
        <v>469</v>
      </c>
      <c r="I31" s="209">
        <v>2021</v>
      </c>
      <c r="J31" s="209" t="s">
        <v>461</v>
      </c>
      <c r="K31" s="209" t="s">
        <v>462</v>
      </c>
      <c r="L31" s="218">
        <v>321456</v>
      </c>
      <c r="M31" s="209" t="s">
        <v>463</v>
      </c>
      <c r="N31" s="209" t="s">
        <v>464</v>
      </c>
      <c r="O31" s="209" t="s">
        <v>465</v>
      </c>
      <c r="P31" s="217">
        <v>41675</v>
      </c>
      <c r="Q31" s="217" t="s">
        <v>559</v>
      </c>
      <c r="R31" s="209" t="s">
        <v>464</v>
      </c>
      <c r="S31" s="209" t="s">
        <v>466</v>
      </c>
      <c r="T31" s="209">
        <v>125</v>
      </c>
      <c r="U31" s="218">
        <v>0</v>
      </c>
      <c r="V31" s="219">
        <v>0</v>
      </c>
      <c r="W31" s="209" t="s">
        <v>467</v>
      </c>
      <c r="X31" s="209" t="s">
        <v>468</v>
      </c>
      <c r="Y31" s="209" t="s">
        <v>468</v>
      </c>
      <c r="Z31" s="209" t="s">
        <v>469</v>
      </c>
      <c r="AA31" s="213" t="s">
        <v>460</v>
      </c>
      <c r="AB31" s="216">
        <f t="shared" si="1"/>
        <v>1333</v>
      </c>
      <c r="AC31" s="216">
        <v>7262</v>
      </c>
      <c r="AD31" s="216">
        <f t="shared" si="2"/>
        <v>7262</v>
      </c>
      <c r="AE31" s="209" t="s">
        <v>559</v>
      </c>
      <c r="AF31" s="209" t="s">
        <v>470</v>
      </c>
      <c r="AG31" s="219">
        <v>739931.09</v>
      </c>
      <c r="AH31" s="209" t="s">
        <v>470</v>
      </c>
      <c r="AI31" s="221">
        <v>41563</v>
      </c>
      <c r="AJ31" s="209" t="s">
        <v>471</v>
      </c>
      <c r="AK31" s="209" t="s">
        <v>472</v>
      </c>
      <c r="AL31" s="209" t="s">
        <v>472</v>
      </c>
      <c r="AM31" s="209" t="s">
        <v>472</v>
      </c>
      <c r="AN31" s="209" t="s">
        <v>472</v>
      </c>
      <c r="AO31" s="209" t="s">
        <v>472</v>
      </c>
      <c r="AP31" s="209" t="s">
        <v>472</v>
      </c>
      <c r="AQ31" s="209" t="s">
        <v>472</v>
      </c>
      <c r="AR31" s="209" t="s">
        <v>472</v>
      </c>
      <c r="AS31" s="209" t="s">
        <v>472</v>
      </c>
      <c r="AT31" s="209" t="s">
        <v>472</v>
      </c>
      <c r="AU31" s="209" t="s">
        <v>472</v>
      </c>
      <c r="AV31" s="209" t="s">
        <v>472</v>
      </c>
      <c r="AW31" s="209" t="s">
        <v>472</v>
      </c>
      <c r="AX31" s="209" t="s">
        <v>472</v>
      </c>
      <c r="AY31" s="209" t="s">
        <v>472</v>
      </c>
      <c r="AZ31" s="209" t="s">
        <v>472</v>
      </c>
      <c r="BA31" s="209" t="s">
        <v>472</v>
      </c>
      <c r="BB31" s="209" t="s">
        <v>472</v>
      </c>
      <c r="BC31" s="209" t="s">
        <v>472</v>
      </c>
      <c r="BD31" s="209" t="s">
        <v>472</v>
      </c>
      <c r="BE31" s="209" t="s">
        <v>472</v>
      </c>
      <c r="BF31" s="209" t="s">
        <v>472</v>
      </c>
      <c r="BG31" s="209" t="s">
        <v>472</v>
      </c>
      <c r="BH31" s="209" t="s">
        <v>472</v>
      </c>
      <c r="BI31" s="209" t="s">
        <v>472</v>
      </c>
      <c r="BJ31" s="209" t="s">
        <v>472</v>
      </c>
      <c r="BK31" s="209" t="s">
        <v>472</v>
      </c>
      <c r="BL31" s="209" t="s">
        <v>472</v>
      </c>
      <c r="BM31" s="209" t="s">
        <v>472</v>
      </c>
      <c r="BN31" s="209" t="s">
        <v>472</v>
      </c>
      <c r="BO31" s="209" t="s">
        <v>472</v>
      </c>
      <c r="BP31" s="209" t="s">
        <v>472</v>
      </c>
      <c r="BQ31" s="209" t="s">
        <v>472</v>
      </c>
      <c r="BR31" s="209" t="s">
        <v>472</v>
      </c>
      <c r="BS31" s="209" t="s">
        <v>472</v>
      </c>
      <c r="BT31" s="209" t="s">
        <v>472</v>
      </c>
      <c r="BU31" s="209" t="s">
        <v>472</v>
      </c>
      <c r="BV31" s="209" t="s">
        <v>472</v>
      </c>
      <c r="BW31" s="209" t="s">
        <v>472</v>
      </c>
      <c r="BX31" s="209" t="s">
        <v>472</v>
      </c>
      <c r="BY31" s="209" t="s">
        <v>472</v>
      </c>
      <c r="BZ31" s="209" t="s">
        <v>472</v>
      </c>
      <c r="CA31" s="209" t="s">
        <v>472</v>
      </c>
      <c r="CB31" s="209" t="s">
        <v>472</v>
      </c>
      <c r="CC31" s="209" t="s">
        <v>472</v>
      </c>
      <c r="CD31" s="209" t="s">
        <v>472</v>
      </c>
      <c r="CE31" s="209" t="s">
        <v>472</v>
      </c>
      <c r="CF31" s="209" t="s">
        <v>472</v>
      </c>
      <c r="CG31" s="209" t="s">
        <v>472</v>
      </c>
      <c r="CH31" s="209" t="s">
        <v>472</v>
      </c>
      <c r="CI31" s="209" t="s">
        <v>472</v>
      </c>
      <c r="CJ31" s="209" t="s">
        <v>472</v>
      </c>
      <c r="CK31" s="209" t="s">
        <v>472</v>
      </c>
      <c r="CL31" s="209" t="s">
        <v>472</v>
      </c>
      <c r="CM31" s="209" t="s">
        <v>472</v>
      </c>
      <c r="CN31" s="209" t="s">
        <v>472</v>
      </c>
      <c r="CO31" s="209" t="s">
        <v>472</v>
      </c>
      <c r="CP31" s="209" t="s">
        <v>472</v>
      </c>
      <c r="CQ31" s="209" t="s">
        <v>472</v>
      </c>
      <c r="CR31" s="209" t="s">
        <v>472</v>
      </c>
      <c r="CS31" s="209" t="s">
        <v>472</v>
      </c>
      <c r="CT31" s="209" t="s">
        <v>472</v>
      </c>
      <c r="CU31" s="209" t="s">
        <v>472</v>
      </c>
      <c r="CV31" s="209" t="s">
        <v>472</v>
      </c>
      <c r="CW31" s="209" t="s">
        <v>472</v>
      </c>
      <c r="CX31" s="209" t="s">
        <v>472</v>
      </c>
      <c r="CY31" s="209" t="s">
        <v>472</v>
      </c>
      <c r="CZ31" s="209" t="s">
        <v>472</v>
      </c>
      <c r="DA31" s="209" t="s">
        <v>472</v>
      </c>
      <c r="DB31" s="209" t="s">
        <v>472</v>
      </c>
      <c r="DC31" s="209" t="s">
        <v>472</v>
      </c>
    </row>
    <row r="32" spans="1:107">
      <c r="A32" s="213" t="s">
        <v>460</v>
      </c>
      <c r="B32" s="214">
        <v>1342</v>
      </c>
      <c r="C32" s="214">
        <v>1342</v>
      </c>
      <c r="D32" s="215">
        <v>0</v>
      </c>
      <c r="E32" s="216">
        <f t="shared" si="0"/>
        <v>0</v>
      </c>
      <c r="F32" s="217">
        <v>45688</v>
      </c>
      <c r="G32" s="215" t="s">
        <v>148</v>
      </c>
      <c r="H32" s="215" t="s">
        <v>469</v>
      </c>
      <c r="I32" s="209">
        <v>2021</v>
      </c>
      <c r="J32" s="209" t="s">
        <v>461</v>
      </c>
      <c r="K32" s="209" t="s">
        <v>462</v>
      </c>
      <c r="L32" s="218">
        <v>886425</v>
      </c>
      <c r="M32" s="209" t="s">
        <v>463</v>
      </c>
      <c r="N32" s="209" t="s">
        <v>464</v>
      </c>
      <c r="O32" s="209" t="s">
        <v>465</v>
      </c>
      <c r="P32" s="217">
        <v>41708</v>
      </c>
      <c r="Q32" s="217" t="s">
        <v>559</v>
      </c>
      <c r="R32" s="209" t="s">
        <v>464</v>
      </c>
      <c r="S32" s="209" t="s">
        <v>466</v>
      </c>
      <c r="T32" s="209">
        <v>127</v>
      </c>
      <c r="U32" s="218">
        <v>0</v>
      </c>
      <c r="V32" s="219">
        <v>0</v>
      </c>
      <c r="W32" s="209" t="s">
        <v>467</v>
      </c>
      <c r="X32" s="209" t="s">
        <v>468</v>
      </c>
      <c r="Y32" s="209" t="s">
        <v>468</v>
      </c>
      <c r="Z32" s="209" t="s">
        <v>469</v>
      </c>
      <c r="AA32" s="213" t="s">
        <v>460</v>
      </c>
      <c r="AB32" s="216">
        <f t="shared" si="1"/>
        <v>1342</v>
      </c>
      <c r="AC32" s="216">
        <v>6687</v>
      </c>
      <c r="AD32" s="216">
        <f t="shared" si="2"/>
        <v>6687</v>
      </c>
      <c r="AE32" s="209" t="s">
        <v>559</v>
      </c>
      <c r="AF32" s="209" t="s">
        <v>470</v>
      </c>
      <c r="AG32" s="219">
        <v>2100000</v>
      </c>
      <c r="AH32" s="209" t="s">
        <v>470</v>
      </c>
      <c r="AI32" s="221">
        <v>41473</v>
      </c>
      <c r="AJ32" s="209" t="s">
        <v>471</v>
      </c>
      <c r="AK32" s="209" t="s">
        <v>472</v>
      </c>
      <c r="AL32" s="209" t="s">
        <v>472</v>
      </c>
      <c r="AM32" s="209" t="s">
        <v>472</v>
      </c>
      <c r="AN32" s="209" t="s">
        <v>472</v>
      </c>
      <c r="AO32" s="209" t="s">
        <v>472</v>
      </c>
      <c r="AP32" s="209" t="s">
        <v>472</v>
      </c>
      <c r="AQ32" s="209" t="s">
        <v>472</v>
      </c>
      <c r="AR32" s="209" t="s">
        <v>472</v>
      </c>
      <c r="AS32" s="209" t="s">
        <v>472</v>
      </c>
      <c r="AT32" s="209" t="s">
        <v>472</v>
      </c>
      <c r="AU32" s="209" t="s">
        <v>472</v>
      </c>
      <c r="AV32" s="209" t="s">
        <v>472</v>
      </c>
      <c r="AW32" s="209" t="s">
        <v>472</v>
      </c>
      <c r="AX32" s="209" t="s">
        <v>472</v>
      </c>
      <c r="AY32" s="209" t="s">
        <v>472</v>
      </c>
      <c r="AZ32" s="209" t="s">
        <v>472</v>
      </c>
      <c r="BA32" s="209" t="s">
        <v>472</v>
      </c>
      <c r="BB32" s="209" t="s">
        <v>472</v>
      </c>
      <c r="BC32" s="209" t="s">
        <v>472</v>
      </c>
      <c r="BD32" s="209" t="s">
        <v>472</v>
      </c>
      <c r="BE32" s="209" t="s">
        <v>472</v>
      </c>
      <c r="BF32" s="209" t="s">
        <v>472</v>
      </c>
      <c r="BG32" s="209" t="s">
        <v>472</v>
      </c>
      <c r="BH32" s="209" t="s">
        <v>472</v>
      </c>
      <c r="BI32" s="209" t="s">
        <v>472</v>
      </c>
      <c r="BJ32" s="209" t="s">
        <v>472</v>
      </c>
      <c r="BK32" s="209" t="s">
        <v>472</v>
      </c>
      <c r="BL32" s="209" t="s">
        <v>472</v>
      </c>
      <c r="BM32" s="209" t="s">
        <v>472</v>
      </c>
      <c r="BN32" s="209" t="s">
        <v>472</v>
      </c>
      <c r="BO32" s="209" t="s">
        <v>472</v>
      </c>
      <c r="BP32" s="209" t="s">
        <v>472</v>
      </c>
      <c r="BQ32" s="209" t="s">
        <v>472</v>
      </c>
      <c r="BR32" s="209" t="s">
        <v>472</v>
      </c>
      <c r="BS32" s="209" t="s">
        <v>472</v>
      </c>
      <c r="BT32" s="209" t="s">
        <v>472</v>
      </c>
      <c r="BU32" s="209" t="s">
        <v>472</v>
      </c>
      <c r="BV32" s="209" t="s">
        <v>472</v>
      </c>
      <c r="BW32" s="209" t="s">
        <v>472</v>
      </c>
      <c r="BX32" s="209" t="s">
        <v>472</v>
      </c>
      <c r="BY32" s="209" t="s">
        <v>472</v>
      </c>
      <c r="BZ32" s="209" t="s">
        <v>472</v>
      </c>
      <c r="CA32" s="209" t="s">
        <v>472</v>
      </c>
      <c r="CB32" s="209" t="s">
        <v>472</v>
      </c>
      <c r="CC32" s="209" t="s">
        <v>472</v>
      </c>
      <c r="CD32" s="209" t="s">
        <v>472</v>
      </c>
      <c r="CE32" s="209" t="s">
        <v>472</v>
      </c>
      <c r="CF32" s="209" t="s">
        <v>472</v>
      </c>
      <c r="CG32" s="209" t="s">
        <v>472</v>
      </c>
      <c r="CH32" s="209" t="s">
        <v>472</v>
      </c>
      <c r="CI32" s="209" t="s">
        <v>472</v>
      </c>
      <c r="CJ32" s="209" t="s">
        <v>472</v>
      </c>
      <c r="CK32" s="209" t="s">
        <v>472</v>
      </c>
      <c r="CL32" s="209" t="s">
        <v>472</v>
      </c>
      <c r="CM32" s="209" t="s">
        <v>472</v>
      </c>
      <c r="CN32" s="209" t="s">
        <v>472</v>
      </c>
      <c r="CO32" s="209" t="s">
        <v>472</v>
      </c>
      <c r="CP32" s="209" t="s">
        <v>472</v>
      </c>
      <c r="CQ32" s="209" t="s">
        <v>472</v>
      </c>
      <c r="CR32" s="209" t="s">
        <v>472</v>
      </c>
      <c r="CS32" s="209" t="s">
        <v>472</v>
      </c>
      <c r="CT32" s="209" t="s">
        <v>472</v>
      </c>
      <c r="CU32" s="209" t="s">
        <v>472</v>
      </c>
      <c r="CV32" s="209" t="s">
        <v>472</v>
      </c>
      <c r="CW32" s="209" t="s">
        <v>472</v>
      </c>
      <c r="CX32" s="209" t="s">
        <v>472</v>
      </c>
      <c r="CY32" s="209" t="s">
        <v>472</v>
      </c>
      <c r="CZ32" s="209" t="s">
        <v>472</v>
      </c>
      <c r="DA32" s="209" t="s">
        <v>472</v>
      </c>
      <c r="DB32" s="209" t="s">
        <v>472</v>
      </c>
      <c r="DC32" s="209" t="s">
        <v>472</v>
      </c>
    </row>
    <row r="33" spans="1:107">
      <c r="A33" s="213" t="s">
        <v>460</v>
      </c>
      <c r="B33" s="214">
        <v>1356</v>
      </c>
      <c r="C33" s="214">
        <v>1356</v>
      </c>
      <c r="D33" s="215">
        <v>0</v>
      </c>
      <c r="E33" s="216">
        <f t="shared" si="0"/>
        <v>0</v>
      </c>
      <c r="F33" s="217">
        <v>45688</v>
      </c>
      <c r="G33" s="215" t="s">
        <v>148</v>
      </c>
      <c r="H33" s="215" t="s">
        <v>469</v>
      </c>
      <c r="I33" s="209">
        <v>2021</v>
      </c>
      <c r="J33" s="209" t="s">
        <v>461</v>
      </c>
      <c r="K33" s="209" t="s">
        <v>462</v>
      </c>
      <c r="L33" s="218">
        <v>271530</v>
      </c>
      <c r="M33" s="209" t="s">
        <v>463</v>
      </c>
      <c r="N33" s="209" t="s">
        <v>464</v>
      </c>
      <c r="O33" s="209" t="s">
        <v>465</v>
      </c>
      <c r="P33" s="217">
        <v>41758</v>
      </c>
      <c r="Q33" s="217" t="s">
        <v>559</v>
      </c>
      <c r="R33" s="209" t="s">
        <v>464</v>
      </c>
      <c r="S33" s="209" t="s">
        <v>466</v>
      </c>
      <c r="T33" s="209">
        <v>120</v>
      </c>
      <c r="U33" s="218">
        <v>0</v>
      </c>
      <c r="V33" s="219">
        <v>0</v>
      </c>
      <c r="W33" s="209" t="s">
        <v>467</v>
      </c>
      <c r="X33" s="209" t="s">
        <v>468</v>
      </c>
      <c r="Y33" s="209" t="s">
        <v>468</v>
      </c>
      <c r="Z33" s="209" t="s">
        <v>469</v>
      </c>
      <c r="AA33" s="213" t="s">
        <v>460</v>
      </c>
      <c r="AB33" s="216">
        <f t="shared" si="1"/>
        <v>1356</v>
      </c>
      <c r="AC33" s="216">
        <v>7253</v>
      </c>
      <c r="AD33" s="216">
        <f t="shared" si="2"/>
        <v>7253</v>
      </c>
      <c r="AE33" s="209" t="s">
        <v>559</v>
      </c>
      <c r="AF33" s="209" t="s">
        <v>470</v>
      </c>
      <c r="AG33" s="219">
        <v>999595.2</v>
      </c>
      <c r="AH33" s="209" t="s">
        <v>470</v>
      </c>
      <c r="AI33" s="221">
        <v>41543</v>
      </c>
      <c r="AJ33" s="209" t="s">
        <v>471</v>
      </c>
      <c r="AK33" s="209" t="s">
        <v>472</v>
      </c>
      <c r="AL33" s="209" t="s">
        <v>472</v>
      </c>
      <c r="AM33" s="209" t="s">
        <v>472</v>
      </c>
      <c r="AN33" s="209" t="s">
        <v>472</v>
      </c>
      <c r="AO33" s="209" t="s">
        <v>472</v>
      </c>
      <c r="AP33" s="209" t="s">
        <v>472</v>
      </c>
      <c r="AQ33" s="209" t="s">
        <v>472</v>
      </c>
      <c r="AR33" s="209" t="s">
        <v>472</v>
      </c>
      <c r="AS33" s="209" t="s">
        <v>472</v>
      </c>
      <c r="AT33" s="209" t="s">
        <v>472</v>
      </c>
      <c r="AU33" s="209" t="s">
        <v>472</v>
      </c>
      <c r="AV33" s="209" t="s">
        <v>472</v>
      </c>
      <c r="AW33" s="209" t="s">
        <v>472</v>
      </c>
      <c r="AX33" s="209" t="s">
        <v>472</v>
      </c>
      <c r="AY33" s="209" t="s">
        <v>472</v>
      </c>
      <c r="AZ33" s="209" t="s">
        <v>472</v>
      </c>
      <c r="BA33" s="209" t="s">
        <v>472</v>
      </c>
      <c r="BB33" s="209" t="s">
        <v>472</v>
      </c>
      <c r="BC33" s="209" t="s">
        <v>472</v>
      </c>
      <c r="BD33" s="209" t="s">
        <v>472</v>
      </c>
      <c r="BE33" s="209" t="s">
        <v>472</v>
      </c>
      <c r="BF33" s="209" t="s">
        <v>472</v>
      </c>
      <c r="BG33" s="209" t="s">
        <v>472</v>
      </c>
      <c r="BH33" s="209" t="s">
        <v>472</v>
      </c>
      <c r="BI33" s="209" t="s">
        <v>472</v>
      </c>
      <c r="BJ33" s="209" t="s">
        <v>472</v>
      </c>
      <c r="BK33" s="209" t="s">
        <v>472</v>
      </c>
      <c r="BL33" s="209" t="s">
        <v>472</v>
      </c>
      <c r="BM33" s="209" t="s">
        <v>472</v>
      </c>
      <c r="BN33" s="209" t="s">
        <v>472</v>
      </c>
      <c r="BO33" s="209" t="s">
        <v>472</v>
      </c>
      <c r="BP33" s="209" t="s">
        <v>472</v>
      </c>
      <c r="BQ33" s="209" t="s">
        <v>472</v>
      </c>
      <c r="BR33" s="209" t="s">
        <v>472</v>
      </c>
      <c r="BS33" s="209" t="s">
        <v>472</v>
      </c>
      <c r="BT33" s="209" t="s">
        <v>472</v>
      </c>
      <c r="BU33" s="209" t="s">
        <v>472</v>
      </c>
      <c r="BV33" s="209" t="s">
        <v>472</v>
      </c>
      <c r="BW33" s="209" t="s">
        <v>472</v>
      </c>
      <c r="BX33" s="209" t="s">
        <v>472</v>
      </c>
      <c r="BY33" s="209" t="s">
        <v>472</v>
      </c>
      <c r="BZ33" s="209" t="s">
        <v>472</v>
      </c>
      <c r="CA33" s="209" t="s">
        <v>472</v>
      </c>
      <c r="CB33" s="209" t="s">
        <v>472</v>
      </c>
      <c r="CC33" s="209" t="s">
        <v>472</v>
      </c>
      <c r="CD33" s="209" t="s">
        <v>472</v>
      </c>
      <c r="CE33" s="209" t="s">
        <v>472</v>
      </c>
      <c r="CF33" s="209" t="s">
        <v>472</v>
      </c>
      <c r="CG33" s="209" t="s">
        <v>472</v>
      </c>
      <c r="CH33" s="209" t="s">
        <v>472</v>
      </c>
      <c r="CI33" s="209" t="s">
        <v>472</v>
      </c>
      <c r="CJ33" s="209" t="s">
        <v>472</v>
      </c>
      <c r="CK33" s="209" t="s">
        <v>472</v>
      </c>
      <c r="CL33" s="209" t="s">
        <v>472</v>
      </c>
      <c r="CM33" s="209" t="s">
        <v>472</v>
      </c>
      <c r="CN33" s="209" t="s">
        <v>472</v>
      </c>
      <c r="CO33" s="209" t="s">
        <v>472</v>
      </c>
      <c r="CP33" s="209" t="s">
        <v>472</v>
      </c>
      <c r="CQ33" s="209" t="s">
        <v>472</v>
      </c>
      <c r="CR33" s="209" t="s">
        <v>472</v>
      </c>
      <c r="CS33" s="209" t="s">
        <v>472</v>
      </c>
      <c r="CT33" s="209" t="s">
        <v>472</v>
      </c>
      <c r="CU33" s="209" t="s">
        <v>472</v>
      </c>
      <c r="CV33" s="209" t="s">
        <v>472</v>
      </c>
      <c r="CW33" s="209" t="s">
        <v>472</v>
      </c>
      <c r="CX33" s="209" t="s">
        <v>472</v>
      </c>
      <c r="CY33" s="209" t="s">
        <v>472</v>
      </c>
      <c r="CZ33" s="209" t="s">
        <v>472</v>
      </c>
      <c r="DA33" s="209" t="s">
        <v>472</v>
      </c>
      <c r="DB33" s="209" t="s">
        <v>472</v>
      </c>
      <c r="DC33" s="209" t="s">
        <v>472</v>
      </c>
    </row>
    <row r="34" spans="1:107">
      <c r="A34" s="213" t="s">
        <v>460</v>
      </c>
      <c r="B34" s="214">
        <v>1391</v>
      </c>
      <c r="C34" s="214">
        <v>1391</v>
      </c>
      <c r="D34" s="215">
        <v>9014</v>
      </c>
      <c r="E34" s="216">
        <f t="shared" si="0"/>
        <v>9014</v>
      </c>
      <c r="F34" s="217">
        <v>45688</v>
      </c>
      <c r="G34" s="215" t="s">
        <v>148</v>
      </c>
      <c r="H34" s="215" t="s">
        <v>469</v>
      </c>
      <c r="I34" s="209">
        <v>2021</v>
      </c>
      <c r="J34" s="209" t="s">
        <v>461</v>
      </c>
      <c r="K34" s="209" t="s">
        <v>462</v>
      </c>
      <c r="L34" s="218">
        <v>5868456</v>
      </c>
      <c r="M34" s="209" t="s">
        <v>463</v>
      </c>
      <c r="N34" s="209" t="s">
        <v>464</v>
      </c>
      <c r="O34" s="209" t="s">
        <v>465</v>
      </c>
      <c r="P34" s="217">
        <v>41869</v>
      </c>
      <c r="Q34" s="217" t="s">
        <v>558</v>
      </c>
      <c r="R34" s="209" t="s">
        <v>464</v>
      </c>
      <c r="S34" s="209" t="s">
        <v>466</v>
      </c>
      <c r="T34" s="209">
        <v>118</v>
      </c>
      <c r="U34" s="218">
        <v>0</v>
      </c>
      <c r="V34" s="219">
        <v>0</v>
      </c>
      <c r="W34" s="209" t="s">
        <v>467</v>
      </c>
      <c r="X34" s="209" t="s">
        <v>468</v>
      </c>
      <c r="Y34" s="209" t="s">
        <v>468</v>
      </c>
      <c r="Z34" s="209" t="s">
        <v>469</v>
      </c>
      <c r="AA34" s="213" t="s">
        <v>460</v>
      </c>
      <c r="AB34" s="216">
        <f t="shared" si="1"/>
        <v>1391</v>
      </c>
      <c r="AC34" s="216">
        <v>7268</v>
      </c>
      <c r="AD34" s="216">
        <f t="shared" si="2"/>
        <v>7268</v>
      </c>
      <c r="AE34" s="209" t="s">
        <v>558</v>
      </c>
      <c r="AF34" s="209" t="s">
        <v>470</v>
      </c>
      <c r="AG34" s="219">
        <v>6035954.2699999996</v>
      </c>
      <c r="AH34" s="209" t="s">
        <v>470</v>
      </c>
      <c r="AI34" s="221">
        <v>41590</v>
      </c>
      <c r="AJ34" s="209" t="s">
        <v>471</v>
      </c>
      <c r="AK34" s="209" t="s">
        <v>472</v>
      </c>
      <c r="AL34" s="209" t="s">
        <v>472</v>
      </c>
      <c r="AM34" s="209" t="s">
        <v>472</v>
      </c>
      <c r="AN34" s="209" t="s">
        <v>472</v>
      </c>
      <c r="AO34" s="209" t="s">
        <v>472</v>
      </c>
      <c r="AP34" s="209" t="s">
        <v>472</v>
      </c>
      <c r="AQ34" s="209" t="s">
        <v>472</v>
      </c>
      <c r="AR34" s="209" t="s">
        <v>472</v>
      </c>
      <c r="AS34" s="209" t="s">
        <v>472</v>
      </c>
      <c r="AT34" s="209" t="s">
        <v>472</v>
      </c>
      <c r="AU34" s="209" t="s">
        <v>472</v>
      </c>
      <c r="AV34" s="209" t="s">
        <v>472</v>
      </c>
      <c r="AW34" s="209" t="s">
        <v>472</v>
      </c>
      <c r="AX34" s="209" t="s">
        <v>472</v>
      </c>
      <c r="AY34" s="209" t="s">
        <v>472</v>
      </c>
      <c r="AZ34" s="209" t="s">
        <v>472</v>
      </c>
      <c r="BA34" s="209" t="s">
        <v>472</v>
      </c>
      <c r="BB34" s="209" t="s">
        <v>472</v>
      </c>
      <c r="BC34" s="209" t="s">
        <v>472</v>
      </c>
      <c r="BD34" s="209" t="s">
        <v>472</v>
      </c>
      <c r="BE34" s="209" t="s">
        <v>472</v>
      </c>
      <c r="BF34" s="209" t="s">
        <v>472</v>
      </c>
      <c r="BG34" s="209" t="s">
        <v>472</v>
      </c>
      <c r="BH34" s="209" t="s">
        <v>472</v>
      </c>
      <c r="BI34" s="209" t="s">
        <v>472</v>
      </c>
      <c r="BJ34" s="209" t="s">
        <v>472</v>
      </c>
      <c r="BK34" s="209" t="s">
        <v>472</v>
      </c>
      <c r="BL34" s="209" t="s">
        <v>472</v>
      </c>
      <c r="BM34" s="209" t="s">
        <v>472</v>
      </c>
      <c r="BN34" s="209" t="s">
        <v>472</v>
      </c>
      <c r="BO34" s="209" t="s">
        <v>472</v>
      </c>
      <c r="BP34" s="209" t="s">
        <v>472</v>
      </c>
      <c r="BQ34" s="209" t="s">
        <v>472</v>
      </c>
      <c r="BR34" s="209" t="s">
        <v>472</v>
      </c>
      <c r="BS34" s="209" t="s">
        <v>472</v>
      </c>
      <c r="BT34" s="209" t="s">
        <v>472</v>
      </c>
      <c r="BU34" s="209" t="s">
        <v>472</v>
      </c>
      <c r="BV34" s="209" t="s">
        <v>472</v>
      </c>
      <c r="BW34" s="209" t="s">
        <v>472</v>
      </c>
      <c r="BX34" s="209" t="s">
        <v>472</v>
      </c>
      <c r="BY34" s="209" t="s">
        <v>472</v>
      </c>
      <c r="BZ34" s="209" t="s">
        <v>472</v>
      </c>
      <c r="CA34" s="209" t="s">
        <v>472</v>
      </c>
      <c r="CB34" s="209" t="s">
        <v>472</v>
      </c>
      <c r="CC34" s="209" t="s">
        <v>472</v>
      </c>
      <c r="CD34" s="209" t="s">
        <v>472</v>
      </c>
      <c r="CE34" s="209" t="s">
        <v>472</v>
      </c>
      <c r="CF34" s="209" t="s">
        <v>472</v>
      </c>
      <c r="CG34" s="209" t="s">
        <v>472</v>
      </c>
      <c r="CH34" s="209" t="s">
        <v>472</v>
      </c>
      <c r="CI34" s="209" t="s">
        <v>472</v>
      </c>
      <c r="CJ34" s="209" t="s">
        <v>472</v>
      </c>
      <c r="CK34" s="209" t="s">
        <v>472</v>
      </c>
      <c r="CL34" s="209" t="s">
        <v>472</v>
      </c>
      <c r="CM34" s="209" t="s">
        <v>472</v>
      </c>
      <c r="CN34" s="209" t="s">
        <v>472</v>
      </c>
      <c r="CO34" s="209" t="s">
        <v>472</v>
      </c>
      <c r="CP34" s="209" t="s">
        <v>472</v>
      </c>
      <c r="CQ34" s="209" t="s">
        <v>472</v>
      </c>
      <c r="CR34" s="209" t="s">
        <v>472</v>
      </c>
      <c r="CS34" s="209" t="s">
        <v>472</v>
      </c>
      <c r="CT34" s="209" t="s">
        <v>472</v>
      </c>
      <c r="CU34" s="209" t="s">
        <v>472</v>
      </c>
      <c r="CV34" s="209" t="s">
        <v>472</v>
      </c>
      <c r="CW34" s="209" t="s">
        <v>472</v>
      </c>
      <c r="CX34" s="209" t="s">
        <v>472</v>
      </c>
      <c r="CY34" s="209" t="s">
        <v>472</v>
      </c>
      <c r="CZ34" s="209" t="s">
        <v>472</v>
      </c>
      <c r="DA34" s="209" t="s">
        <v>472</v>
      </c>
      <c r="DB34" s="209" t="s">
        <v>472</v>
      </c>
      <c r="DC34" s="209" t="s">
        <v>472</v>
      </c>
    </row>
    <row r="35" spans="1:107">
      <c r="A35" s="213" t="s">
        <v>460</v>
      </c>
      <c r="B35" s="214">
        <v>1397</v>
      </c>
      <c r="C35" s="214">
        <v>1397</v>
      </c>
      <c r="D35" s="215">
        <v>0</v>
      </c>
      <c r="E35" s="216">
        <f t="shared" si="0"/>
        <v>0</v>
      </c>
      <c r="F35" s="217">
        <v>45688</v>
      </c>
      <c r="G35" s="215" t="s">
        <v>148</v>
      </c>
      <c r="H35" s="215" t="s">
        <v>469</v>
      </c>
      <c r="I35" s="209">
        <v>2021</v>
      </c>
      <c r="J35" s="209" t="s">
        <v>461</v>
      </c>
      <c r="K35" s="209" t="s">
        <v>462</v>
      </c>
      <c r="L35" s="218">
        <v>546300</v>
      </c>
      <c r="M35" s="209" t="s">
        <v>463</v>
      </c>
      <c r="N35" s="209" t="s">
        <v>464</v>
      </c>
      <c r="O35" s="209" t="s">
        <v>465</v>
      </c>
      <c r="P35" s="217">
        <v>41887</v>
      </c>
      <c r="Q35" s="217" t="s">
        <v>559</v>
      </c>
      <c r="R35" s="209" t="s">
        <v>464</v>
      </c>
      <c r="S35" s="209" t="s">
        <v>466</v>
      </c>
      <c r="T35" s="209">
        <v>107</v>
      </c>
      <c r="U35" s="218">
        <v>0</v>
      </c>
      <c r="V35" s="219">
        <v>0</v>
      </c>
      <c r="W35" s="209" t="s">
        <v>467</v>
      </c>
      <c r="X35" s="209" t="s">
        <v>468</v>
      </c>
      <c r="Y35" s="209" t="s">
        <v>468</v>
      </c>
      <c r="Z35" s="209" t="s">
        <v>469</v>
      </c>
      <c r="AA35" s="213" t="s">
        <v>460</v>
      </c>
      <c r="AB35" s="216">
        <f t="shared" si="1"/>
        <v>1397</v>
      </c>
      <c r="AC35" s="216">
        <v>7307</v>
      </c>
      <c r="AD35" s="216">
        <f t="shared" si="2"/>
        <v>7307</v>
      </c>
      <c r="AE35" s="209" t="s">
        <v>559</v>
      </c>
      <c r="AF35" s="209" t="s">
        <v>470</v>
      </c>
      <c r="AG35" s="219">
        <v>1983424</v>
      </c>
      <c r="AH35" s="209" t="s">
        <v>470</v>
      </c>
      <c r="AI35" s="221">
        <v>41772</v>
      </c>
      <c r="AJ35" s="209" t="s">
        <v>471</v>
      </c>
      <c r="AK35" s="209" t="s">
        <v>472</v>
      </c>
      <c r="AL35" s="209" t="s">
        <v>472</v>
      </c>
      <c r="AM35" s="209" t="s">
        <v>472</v>
      </c>
      <c r="AN35" s="209" t="s">
        <v>472</v>
      </c>
      <c r="AO35" s="209" t="s">
        <v>472</v>
      </c>
      <c r="AP35" s="209" t="s">
        <v>472</v>
      </c>
      <c r="AQ35" s="209" t="s">
        <v>472</v>
      </c>
      <c r="AR35" s="209" t="s">
        <v>472</v>
      </c>
      <c r="AS35" s="209" t="s">
        <v>472</v>
      </c>
      <c r="AT35" s="209" t="s">
        <v>472</v>
      </c>
      <c r="AU35" s="209" t="s">
        <v>472</v>
      </c>
      <c r="AV35" s="209" t="s">
        <v>472</v>
      </c>
      <c r="AW35" s="209" t="s">
        <v>472</v>
      </c>
      <c r="AX35" s="209" t="s">
        <v>472</v>
      </c>
      <c r="AY35" s="209" t="s">
        <v>472</v>
      </c>
      <c r="AZ35" s="209" t="s">
        <v>472</v>
      </c>
      <c r="BA35" s="209" t="s">
        <v>472</v>
      </c>
      <c r="BB35" s="209" t="s">
        <v>472</v>
      </c>
      <c r="BC35" s="209" t="s">
        <v>472</v>
      </c>
      <c r="BD35" s="209" t="s">
        <v>472</v>
      </c>
      <c r="BE35" s="209" t="s">
        <v>472</v>
      </c>
      <c r="BF35" s="209" t="s">
        <v>472</v>
      </c>
      <c r="BG35" s="209" t="s">
        <v>472</v>
      </c>
      <c r="BH35" s="209" t="s">
        <v>472</v>
      </c>
      <c r="BI35" s="209" t="s">
        <v>472</v>
      </c>
      <c r="BJ35" s="209" t="s">
        <v>472</v>
      </c>
      <c r="BK35" s="209" t="s">
        <v>472</v>
      </c>
      <c r="BL35" s="209" t="s">
        <v>472</v>
      </c>
      <c r="BM35" s="209" t="s">
        <v>472</v>
      </c>
      <c r="BN35" s="209" t="s">
        <v>472</v>
      </c>
      <c r="BO35" s="209" t="s">
        <v>472</v>
      </c>
      <c r="BP35" s="209" t="s">
        <v>472</v>
      </c>
      <c r="BQ35" s="209" t="s">
        <v>472</v>
      </c>
      <c r="BR35" s="209" t="s">
        <v>472</v>
      </c>
      <c r="BS35" s="209" t="s">
        <v>472</v>
      </c>
      <c r="BT35" s="209" t="s">
        <v>472</v>
      </c>
      <c r="BU35" s="209" t="s">
        <v>472</v>
      </c>
      <c r="BV35" s="209" t="s">
        <v>472</v>
      </c>
      <c r="BW35" s="209" t="s">
        <v>472</v>
      </c>
      <c r="BX35" s="209" t="s">
        <v>472</v>
      </c>
      <c r="BY35" s="209" t="s">
        <v>472</v>
      </c>
      <c r="BZ35" s="209" t="s">
        <v>472</v>
      </c>
      <c r="CA35" s="209" t="s">
        <v>472</v>
      </c>
      <c r="CB35" s="209" t="s">
        <v>472</v>
      </c>
      <c r="CC35" s="209" t="s">
        <v>472</v>
      </c>
      <c r="CD35" s="209" t="s">
        <v>472</v>
      </c>
      <c r="CE35" s="209" t="s">
        <v>472</v>
      </c>
      <c r="CF35" s="209" t="s">
        <v>472</v>
      </c>
      <c r="CG35" s="209" t="s">
        <v>472</v>
      </c>
      <c r="CH35" s="209" t="s">
        <v>472</v>
      </c>
      <c r="CI35" s="209" t="s">
        <v>472</v>
      </c>
      <c r="CJ35" s="209" t="s">
        <v>472</v>
      </c>
      <c r="CK35" s="209" t="s">
        <v>472</v>
      </c>
      <c r="CL35" s="209" t="s">
        <v>472</v>
      </c>
      <c r="CM35" s="209" t="s">
        <v>472</v>
      </c>
      <c r="CN35" s="209" t="s">
        <v>472</v>
      </c>
      <c r="CO35" s="209" t="s">
        <v>472</v>
      </c>
      <c r="CP35" s="209" t="s">
        <v>472</v>
      </c>
      <c r="CQ35" s="209" t="s">
        <v>472</v>
      </c>
      <c r="CR35" s="209" t="s">
        <v>472</v>
      </c>
      <c r="CS35" s="209" t="s">
        <v>472</v>
      </c>
      <c r="CT35" s="209" t="s">
        <v>472</v>
      </c>
      <c r="CU35" s="209" t="s">
        <v>472</v>
      </c>
      <c r="CV35" s="209" t="s">
        <v>472</v>
      </c>
      <c r="CW35" s="209" t="s">
        <v>472</v>
      </c>
      <c r="CX35" s="209" t="s">
        <v>472</v>
      </c>
      <c r="CY35" s="209" t="s">
        <v>472</v>
      </c>
      <c r="CZ35" s="209" t="s">
        <v>472</v>
      </c>
      <c r="DA35" s="209" t="s">
        <v>472</v>
      </c>
      <c r="DB35" s="209" t="s">
        <v>472</v>
      </c>
      <c r="DC35" s="209" t="s">
        <v>472</v>
      </c>
    </row>
    <row r="36" spans="1:107">
      <c r="A36" s="213" t="s">
        <v>460</v>
      </c>
      <c r="B36" s="214">
        <v>1399</v>
      </c>
      <c r="C36" s="214">
        <v>1399</v>
      </c>
      <c r="D36" s="215">
        <v>9054</v>
      </c>
      <c r="E36" s="216">
        <f t="shared" si="0"/>
        <v>9054</v>
      </c>
      <c r="F36" s="217">
        <v>45688</v>
      </c>
      <c r="G36" s="215" t="s">
        <v>148</v>
      </c>
      <c r="H36" s="215" t="s">
        <v>469</v>
      </c>
      <c r="I36" s="209">
        <v>2021</v>
      </c>
      <c r="J36" s="209" t="s">
        <v>461</v>
      </c>
      <c r="K36" s="209" t="s">
        <v>462</v>
      </c>
      <c r="L36" s="218">
        <v>720480</v>
      </c>
      <c r="M36" s="209" t="s">
        <v>463</v>
      </c>
      <c r="N36" s="209" t="s">
        <v>464</v>
      </c>
      <c r="O36" s="209" t="s">
        <v>465</v>
      </c>
      <c r="P36" s="217">
        <v>41887</v>
      </c>
      <c r="Q36" s="217" t="s">
        <v>559</v>
      </c>
      <c r="R36" s="209" t="s">
        <v>464</v>
      </c>
      <c r="S36" s="209" t="s">
        <v>466</v>
      </c>
      <c r="T36" s="209">
        <v>120</v>
      </c>
      <c r="U36" s="218">
        <v>0</v>
      </c>
      <c r="V36" s="219">
        <v>0</v>
      </c>
      <c r="W36" s="209" t="s">
        <v>467</v>
      </c>
      <c r="X36" s="209" t="s">
        <v>468</v>
      </c>
      <c r="Y36" s="209" t="s">
        <v>468</v>
      </c>
      <c r="Z36" s="209" t="s">
        <v>469</v>
      </c>
      <c r="AA36" s="213" t="s">
        <v>460</v>
      </c>
      <c r="AB36" s="216">
        <f t="shared" si="1"/>
        <v>1399</v>
      </c>
      <c r="AC36" s="216">
        <v>7303</v>
      </c>
      <c r="AD36" s="216">
        <f t="shared" si="2"/>
        <v>7303</v>
      </c>
      <c r="AE36" s="209" t="s">
        <v>559</v>
      </c>
      <c r="AF36" s="209" t="s">
        <v>470</v>
      </c>
      <c r="AG36" s="219">
        <v>2543616</v>
      </c>
      <c r="AH36" s="209" t="s">
        <v>470</v>
      </c>
      <c r="AI36" s="221">
        <v>41767</v>
      </c>
      <c r="AJ36" s="209" t="s">
        <v>471</v>
      </c>
      <c r="AK36" s="209" t="s">
        <v>472</v>
      </c>
      <c r="AL36" s="209" t="s">
        <v>472</v>
      </c>
      <c r="AM36" s="209" t="s">
        <v>472</v>
      </c>
      <c r="AN36" s="209" t="s">
        <v>472</v>
      </c>
      <c r="AO36" s="209" t="s">
        <v>472</v>
      </c>
      <c r="AP36" s="209" t="s">
        <v>472</v>
      </c>
      <c r="AQ36" s="209" t="s">
        <v>472</v>
      </c>
      <c r="AR36" s="209" t="s">
        <v>472</v>
      </c>
      <c r="AS36" s="209" t="s">
        <v>472</v>
      </c>
      <c r="AT36" s="209" t="s">
        <v>472</v>
      </c>
      <c r="AU36" s="209" t="s">
        <v>472</v>
      </c>
      <c r="AV36" s="209" t="s">
        <v>472</v>
      </c>
      <c r="AW36" s="209" t="s">
        <v>472</v>
      </c>
      <c r="AX36" s="209" t="s">
        <v>472</v>
      </c>
      <c r="AY36" s="209" t="s">
        <v>472</v>
      </c>
      <c r="AZ36" s="209" t="s">
        <v>472</v>
      </c>
      <c r="BA36" s="209" t="s">
        <v>472</v>
      </c>
      <c r="BB36" s="209" t="s">
        <v>472</v>
      </c>
      <c r="BC36" s="209" t="s">
        <v>472</v>
      </c>
      <c r="BD36" s="209" t="s">
        <v>472</v>
      </c>
      <c r="BE36" s="209" t="s">
        <v>472</v>
      </c>
      <c r="BF36" s="209" t="s">
        <v>472</v>
      </c>
      <c r="BG36" s="209" t="s">
        <v>472</v>
      </c>
      <c r="BH36" s="209" t="s">
        <v>472</v>
      </c>
      <c r="BI36" s="209" t="s">
        <v>472</v>
      </c>
      <c r="BJ36" s="209" t="s">
        <v>472</v>
      </c>
      <c r="BK36" s="209" t="s">
        <v>472</v>
      </c>
      <c r="BL36" s="209" t="s">
        <v>472</v>
      </c>
      <c r="BM36" s="209" t="s">
        <v>472</v>
      </c>
      <c r="BN36" s="209" t="s">
        <v>472</v>
      </c>
      <c r="BO36" s="209" t="s">
        <v>472</v>
      </c>
      <c r="BP36" s="209" t="s">
        <v>472</v>
      </c>
      <c r="BQ36" s="209" t="s">
        <v>472</v>
      </c>
      <c r="BR36" s="209" t="s">
        <v>472</v>
      </c>
      <c r="BS36" s="209" t="s">
        <v>472</v>
      </c>
      <c r="BT36" s="209" t="s">
        <v>472</v>
      </c>
      <c r="BU36" s="209" t="s">
        <v>472</v>
      </c>
      <c r="BV36" s="209" t="s">
        <v>472</v>
      </c>
      <c r="BW36" s="209" t="s">
        <v>472</v>
      </c>
      <c r="BX36" s="209" t="s">
        <v>472</v>
      </c>
      <c r="BY36" s="209" t="s">
        <v>472</v>
      </c>
      <c r="BZ36" s="209" t="s">
        <v>472</v>
      </c>
      <c r="CA36" s="209" t="s">
        <v>472</v>
      </c>
      <c r="CB36" s="209" t="s">
        <v>472</v>
      </c>
      <c r="CC36" s="209" t="s">
        <v>472</v>
      </c>
      <c r="CD36" s="209" t="s">
        <v>472</v>
      </c>
      <c r="CE36" s="209" t="s">
        <v>472</v>
      </c>
      <c r="CF36" s="209" t="s">
        <v>472</v>
      </c>
      <c r="CG36" s="209" t="s">
        <v>472</v>
      </c>
      <c r="CH36" s="209" t="s">
        <v>472</v>
      </c>
      <c r="CI36" s="209" t="s">
        <v>472</v>
      </c>
      <c r="CJ36" s="209" t="s">
        <v>472</v>
      </c>
      <c r="CK36" s="209" t="s">
        <v>472</v>
      </c>
      <c r="CL36" s="209" t="s">
        <v>472</v>
      </c>
      <c r="CM36" s="209" t="s">
        <v>472</v>
      </c>
      <c r="CN36" s="209" t="s">
        <v>472</v>
      </c>
      <c r="CO36" s="209" t="s">
        <v>472</v>
      </c>
      <c r="CP36" s="209" t="s">
        <v>472</v>
      </c>
      <c r="CQ36" s="209" t="s">
        <v>472</v>
      </c>
      <c r="CR36" s="209" t="s">
        <v>472</v>
      </c>
      <c r="CS36" s="209" t="s">
        <v>472</v>
      </c>
      <c r="CT36" s="209" t="s">
        <v>472</v>
      </c>
      <c r="CU36" s="209" t="s">
        <v>472</v>
      </c>
      <c r="CV36" s="209" t="s">
        <v>472</v>
      </c>
      <c r="CW36" s="209" t="s">
        <v>472</v>
      </c>
      <c r="CX36" s="209" t="s">
        <v>472</v>
      </c>
      <c r="CY36" s="209" t="s">
        <v>472</v>
      </c>
      <c r="CZ36" s="209" t="s">
        <v>472</v>
      </c>
      <c r="DA36" s="209" t="s">
        <v>472</v>
      </c>
      <c r="DB36" s="209" t="s">
        <v>472</v>
      </c>
      <c r="DC36" s="209" t="s">
        <v>472</v>
      </c>
    </row>
    <row r="37" spans="1:107">
      <c r="A37" s="213" t="s">
        <v>460</v>
      </c>
      <c r="B37" s="214">
        <v>1414</v>
      </c>
      <c r="C37" s="214">
        <v>1414</v>
      </c>
      <c r="D37" s="215">
        <v>9044</v>
      </c>
      <c r="E37" s="216">
        <f t="shared" si="0"/>
        <v>9044</v>
      </c>
      <c r="F37" s="217">
        <v>45688</v>
      </c>
      <c r="G37" s="215" t="s">
        <v>148</v>
      </c>
      <c r="H37" s="215" t="s">
        <v>469</v>
      </c>
      <c r="I37" s="209">
        <v>2021</v>
      </c>
      <c r="J37" s="209" t="s">
        <v>461</v>
      </c>
      <c r="K37" s="209" t="s">
        <v>462</v>
      </c>
      <c r="L37" s="218">
        <v>392133</v>
      </c>
      <c r="M37" s="209" t="s">
        <v>463</v>
      </c>
      <c r="N37" s="209" t="s">
        <v>464</v>
      </c>
      <c r="O37" s="209" t="s">
        <v>465</v>
      </c>
      <c r="P37" s="217">
        <v>41950</v>
      </c>
      <c r="Q37" s="217" t="s">
        <v>559</v>
      </c>
      <c r="R37" s="209" t="s">
        <v>464</v>
      </c>
      <c r="S37" s="209" t="s">
        <v>466</v>
      </c>
      <c r="T37" s="209">
        <v>120</v>
      </c>
      <c r="U37" s="218">
        <v>0</v>
      </c>
      <c r="V37" s="219">
        <v>0</v>
      </c>
      <c r="W37" s="209" t="s">
        <v>467</v>
      </c>
      <c r="X37" s="209" t="s">
        <v>468</v>
      </c>
      <c r="Y37" s="209" t="s">
        <v>468</v>
      </c>
      <c r="Z37" s="209" t="s">
        <v>469</v>
      </c>
      <c r="AA37" s="213" t="s">
        <v>460</v>
      </c>
      <c r="AB37" s="216">
        <f t="shared" si="1"/>
        <v>1414</v>
      </c>
      <c r="AC37" s="216">
        <v>7297</v>
      </c>
      <c r="AD37" s="216">
        <f t="shared" si="2"/>
        <v>7297</v>
      </c>
      <c r="AE37" s="209" t="s">
        <v>559</v>
      </c>
      <c r="AF37" s="209" t="s">
        <v>470</v>
      </c>
      <c r="AG37" s="219">
        <v>1648000</v>
      </c>
      <c r="AH37" s="209" t="s">
        <v>470</v>
      </c>
      <c r="AI37" s="221">
        <v>41725</v>
      </c>
      <c r="AJ37" s="209" t="s">
        <v>471</v>
      </c>
      <c r="AK37" s="209" t="s">
        <v>472</v>
      </c>
      <c r="AL37" s="209" t="s">
        <v>472</v>
      </c>
      <c r="AM37" s="209" t="s">
        <v>472</v>
      </c>
      <c r="AN37" s="209" t="s">
        <v>472</v>
      </c>
      <c r="AO37" s="209" t="s">
        <v>472</v>
      </c>
      <c r="AP37" s="209" t="s">
        <v>472</v>
      </c>
      <c r="AQ37" s="209" t="s">
        <v>472</v>
      </c>
      <c r="AR37" s="209" t="s">
        <v>472</v>
      </c>
      <c r="AS37" s="209" t="s">
        <v>472</v>
      </c>
      <c r="AT37" s="209" t="s">
        <v>472</v>
      </c>
      <c r="AU37" s="209" t="s">
        <v>472</v>
      </c>
      <c r="AV37" s="209" t="s">
        <v>472</v>
      </c>
      <c r="AW37" s="209" t="s">
        <v>472</v>
      </c>
      <c r="AX37" s="209" t="s">
        <v>472</v>
      </c>
      <c r="AY37" s="209" t="s">
        <v>472</v>
      </c>
      <c r="AZ37" s="209" t="s">
        <v>472</v>
      </c>
      <c r="BA37" s="209" t="s">
        <v>472</v>
      </c>
      <c r="BB37" s="209" t="s">
        <v>472</v>
      </c>
      <c r="BC37" s="209" t="s">
        <v>472</v>
      </c>
      <c r="BD37" s="209" t="s">
        <v>472</v>
      </c>
      <c r="BE37" s="209" t="s">
        <v>472</v>
      </c>
      <c r="BF37" s="209" t="s">
        <v>472</v>
      </c>
      <c r="BG37" s="209" t="s">
        <v>472</v>
      </c>
      <c r="BH37" s="209" t="s">
        <v>472</v>
      </c>
      <c r="BI37" s="209" t="s">
        <v>472</v>
      </c>
      <c r="BJ37" s="209" t="s">
        <v>472</v>
      </c>
      <c r="BK37" s="209" t="s">
        <v>472</v>
      </c>
      <c r="BL37" s="209" t="s">
        <v>472</v>
      </c>
      <c r="BM37" s="209" t="s">
        <v>472</v>
      </c>
      <c r="BN37" s="209" t="s">
        <v>472</v>
      </c>
      <c r="BO37" s="209" t="s">
        <v>472</v>
      </c>
      <c r="BP37" s="209" t="s">
        <v>472</v>
      </c>
      <c r="BQ37" s="209" t="s">
        <v>472</v>
      </c>
      <c r="BR37" s="209" t="s">
        <v>472</v>
      </c>
      <c r="BS37" s="209" t="s">
        <v>472</v>
      </c>
      <c r="BT37" s="209" t="s">
        <v>472</v>
      </c>
      <c r="BU37" s="209" t="s">
        <v>472</v>
      </c>
      <c r="BV37" s="209" t="s">
        <v>472</v>
      </c>
      <c r="BW37" s="209" t="s">
        <v>472</v>
      </c>
      <c r="BX37" s="209" t="s">
        <v>472</v>
      </c>
      <c r="BY37" s="209" t="s">
        <v>472</v>
      </c>
      <c r="BZ37" s="209" t="s">
        <v>472</v>
      </c>
      <c r="CA37" s="209" t="s">
        <v>472</v>
      </c>
      <c r="CB37" s="209" t="s">
        <v>472</v>
      </c>
      <c r="CC37" s="209" t="s">
        <v>472</v>
      </c>
      <c r="CD37" s="209" t="s">
        <v>472</v>
      </c>
      <c r="CE37" s="209" t="s">
        <v>472</v>
      </c>
      <c r="CF37" s="209" t="s">
        <v>472</v>
      </c>
      <c r="CG37" s="209" t="s">
        <v>472</v>
      </c>
      <c r="CH37" s="209" t="s">
        <v>472</v>
      </c>
      <c r="CI37" s="209" t="s">
        <v>472</v>
      </c>
      <c r="CJ37" s="209" t="s">
        <v>472</v>
      </c>
      <c r="CK37" s="209" t="s">
        <v>472</v>
      </c>
      <c r="CL37" s="209" t="s">
        <v>472</v>
      </c>
      <c r="CM37" s="209" t="s">
        <v>472</v>
      </c>
      <c r="CN37" s="209" t="s">
        <v>472</v>
      </c>
      <c r="CO37" s="209" t="s">
        <v>472</v>
      </c>
      <c r="CP37" s="209" t="s">
        <v>472</v>
      </c>
      <c r="CQ37" s="209" t="s">
        <v>472</v>
      </c>
      <c r="CR37" s="209" t="s">
        <v>472</v>
      </c>
      <c r="CS37" s="209" t="s">
        <v>472</v>
      </c>
      <c r="CT37" s="209" t="s">
        <v>472</v>
      </c>
      <c r="CU37" s="209" t="s">
        <v>472</v>
      </c>
      <c r="CV37" s="209" t="s">
        <v>472</v>
      </c>
      <c r="CW37" s="209" t="s">
        <v>472</v>
      </c>
      <c r="CX37" s="209" t="s">
        <v>472</v>
      </c>
      <c r="CY37" s="209" t="s">
        <v>472</v>
      </c>
      <c r="CZ37" s="209" t="s">
        <v>472</v>
      </c>
      <c r="DA37" s="209" t="s">
        <v>472</v>
      </c>
      <c r="DB37" s="209" t="s">
        <v>472</v>
      </c>
      <c r="DC37" s="209" t="s">
        <v>472</v>
      </c>
    </row>
    <row r="38" spans="1:107">
      <c r="A38" s="213" t="s">
        <v>460</v>
      </c>
      <c r="B38" s="214">
        <v>1415</v>
      </c>
      <c r="C38" s="214">
        <v>1415</v>
      </c>
      <c r="D38" s="215">
        <v>7975</v>
      </c>
      <c r="E38" s="216">
        <f t="shared" si="0"/>
        <v>7975</v>
      </c>
      <c r="F38" s="217">
        <v>45688</v>
      </c>
      <c r="G38" s="215" t="s">
        <v>148</v>
      </c>
      <c r="H38" s="215" t="s">
        <v>469</v>
      </c>
      <c r="I38" s="209">
        <v>2021</v>
      </c>
      <c r="J38" s="209" t="s">
        <v>461</v>
      </c>
      <c r="K38" s="209" t="s">
        <v>462</v>
      </c>
      <c r="L38" s="218">
        <v>2087984</v>
      </c>
      <c r="M38" s="209" t="s">
        <v>463</v>
      </c>
      <c r="N38" s="209" t="s">
        <v>464</v>
      </c>
      <c r="O38" s="209" t="s">
        <v>465</v>
      </c>
      <c r="P38" s="217">
        <v>41955</v>
      </c>
      <c r="Q38" s="217" t="s">
        <v>558</v>
      </c>
      <c r="R38" s="209" t="s">
        <v>464</v>
      </c>
      <c r="S38" s="209" t="s">
        <v>466</v>
      </c>
      <c r="T38" s="209">
        <v>122</v>
      </c>
      <c r="U38" s="218">
        <v>0</v>
      </c>
      <c r="V38" s="219">
        <v>0</v>
      </c>
      <c r="W38" s="209" t="s">
        <v>467</v>
      </c>
      <c r="X38" s="209" t="s">
        <v>468</v>
      </c>
      <c r="Y38" s="209" t="s">
        <v>468</v>
      </c>
      <c r="Z38" s="209" t="s">
        <v>469</v>
      </c>
      <c r="AA38" s="213" t="s">
        <v>460</v>
      </c>
      <c r="AB38" s="216">
        <f t="shared" si="1"/>
        <v>1415</v>
      </c>
      <c r="AC38" s="216">
        <v>138</v>
      </c>
      <c r="AD38" s="216">
        <f t="shared" si="2"/>
        <v>138</v>
      </c>
      <c r="AE38" s="209" t="s">
        <v>558</v>
      </c>
      <c r="AF38" s="209" t="s">
        <v>470</v>
      </c>
      <c r="AG38" s="219">
        <v>6501600</v>
      </c>
      <c r="AH38" s="209" t="s">
        <v>470</v>
      </c>
      <c r="AI38" s="221">
        <v>41802</v>
      </c>
      <c r="AJ38" s="209" t="s">
        <v>471</v>
      </c>
      <c r="AK38" s="209" t="s">
        <v>472</v>
      </c>
      <c r="AL38" s="209" t="s">
        <v>472</v>
      </c>
      <c r="AM38" s="209" t="s">
        <v>472</v>
      </c>
      <c r="AN38" s="209" t="s">
        <v>472</v>
      </c>
      <c r="AO38" s="209" t="s">
        <v>472</v>
      </c>
      <c r="AP38" s="209" t="s">
        <v>472</v>
      </c>
      <c r="AQ38" s="209" t="s">
        <v>472</v>
      </c>
      <c r="AR38" s="209" t="s">
        <v>472</v>
      </c>
      <c r="AS38" s="209" t="s">
        <v>472</v>
      </c>
      <c r="AT38" s="209" t="s">
        <v>472</v>
      </c>
      <c r="AU38" s="209" t="s">
        <v>472</v>
      </c>
      <c r="AV38" s="209" t="s">
        <v>472</v>
      </c>
      <c r="AW38" s="209" t="s">
        <v>472</v>
      </c>
      <c r="AX38" s="209" t="s">
        <v>472</v>
      </c>
      <c r="AY38" s="209" t="s">
        <v>472</v>
      </c>
      <c r="AZ38" s="209" t="s">
        <v>472</v>
      </c>
      <c r="BA38" s="209" t="s">
        <v>472</v>
      </c>
      <c r="BB38" s="209" t="s">
        <v>472</v>
      </c>
      <c r="BC38" s="209" t="s">
        <v>472</v>
      </c>
      <c r="BD38" s="209" t="s">
        <v>472</v>
      </c>
      <c r="BE38" s="209" t="s">
        <v>472</v>
      </c>
      <c r="BF38" s="209" t="s">
        <v>472</v>
      </c>
      <c r="BG38" s="209" t="s">
        <v>472</v>
      </c>
      <c r="BH38" s="209" t="s">
        <v>472</v>
      </c>
      <c r="BI38" s="209" t="s">
        <v>472</v>
      </c>
      <c r="BJ38" s="209" t="s">
        <v>472</v>
      </c>
      <c r="BK38" s="209" t="s">
        <v>472</v>
      </c>
      <c r="BL38" s="209" t="s">
        <v>472</v>
      </c>
      <c r="BM38" s="209" t="s">
        <v>472</v>
      </c>
      <c r="BN38" s="209" t="s">
        <v>472</v>
      </c>
      <c r="BO38" s="209" t="s">
        <v>472</v>
      </c>
      <c r="BP38" s="209" t="s">
        <v>472</v>
      </c>
      <c r="BQ38" s="209" t="s">
        <v>472</v>
      </c>
      <c r="BR38" s="209" t="s">
        <v>472</v>
      </c>
      <c r="BS38" s="209" t="s">
        <v>472</v>
      </c>
      <c r="BT38" s="209" t="s">
        <v>472</v>
      </c>
      <c r="BU38" s="209" t="s">
        <v>472</v>
      </c>
      <c r="BV38" s="209" t="s">
        <v>472</v>
      </c>
      <c r="BW38" s="209" t="s">
        <v>472</v>
      </c>
      <c r="BX38" s="209" t="s">
        <v>472</v>
      </c>
      <c r="BY38" s="209" t="s">
        <v>472</v>
      </c>
      <c r="BZ38" s="209" t="s">
        <v>472</v>
      </c>
      <c r="CA38" s="209" t="s">
        <v>472</v>
      </c>
      <c r="CB38" s="209" t="s">
        <v>472</v>
      </c>
      <c r="CC38" s="209" t="s">
        <v>472</v>
      </c>
      <c r="CD38" s="209" t="s">
        <v>472</v>
      </c>
      <c r="CE38" s="209" t="s">
        <v>472</v>
      </c>
      <c r="CF38" s="209" t="s">
        <v>472</v>
      </c>
      <c r="CG38" s="209" t="s">
        <v>472</v>
      </c>
      <c r="CH38" s="209" t="s">
        <v>472</v>
      </c>
      <c r="CI38" s="209" t="s">
        <v>472</v>
      </c>
      <c r="CJ38" s="209" t="s">
        <v>472</v>
      </c>
      <c r="CK38" s="209" t="s">
        <v>472</v>
      </c>
      <c r="CL38" s="209" t="s">
        <v>472</v>
      </c>
      <c r="CM38" s="209" t="s">
        <v>472</v>
      </c>
      <c r="CN38" s="209" t="s">
        <v>472</v>
      </c>
      <c r="CO38" s="209" t="s">
        <v>472</v>
      </c>
      <c r="CP38" s="209" t="s">
        <v>472</v>
      </c>
      <c r="CQ38" s="209" t="s">
        <v>472</v>
      </c>
      <c r="CR38" s="209" t="s">
        <v>472</v>
      </c>
      <c r="CS38" s="209" t="s">
        <v>472</v>
      </c>
      <c r="CT38" s="209" t="s">
        <v>472</v>
      </c>
      <c r="CU38" s="209" t="s">
        <v>472</v>
      </c>
      <c r="CV38" s="209" t="s">
        <v>472</v>
      </c>
      <c r="CW38" s="209" t="s">
        <v>472</v>
      </c>
      <c r="CX38" s="209" t="s">
        <v>472</v>
      </c>
      <c r="CY38" s="209" t="s">
        <v>472</v>
      </c>
      <c r="CZ38" s="209" t="s">
        <v>472</v>
      </c>
      <c r="DA38" s="209" t="s">
        <v>472</v>
      </c>
      <c r="DB38" s="209" t="s">
        <v>472</v>
      </c>
      <c r="DC38" s="209" t="s">
        <v>472</v>
      </c>
    </row>
    <row r="39" spans="1:107">
      <c r="A39" s="213" t="s">
        <v>460</v>
      </c>
      <c r="B39" s="214">
        <v>1416</v>
      </c>
      <c r="C39" s="214">
        <v>1416</v>
      </c>
      <c r="D39" s="215">
        <v>8217</v>
      </c>
      <c r="E39" s="216">
        <f t="shared" si="0"/>
        <v>8217</v>
      </c>
      <c r="F39" s="217">
        <v>45688</v>
      </c>
      <c r="G39" s="215" t="s">
        <v>148</v>
      </c>
      <c r="H39" s="215" t="s">
        <v>469</v>
      </c>
      <c r="I39" s="209">
        <v>2021</v>
      </c>
      <c r="J39" s="209" t="s">
        <v>461</v>
      </c>
      <c r="K39" s="209" t="s">
        <v>462</v>
      </c>
      <c r="L39" s="218">
        <v>255278</v>
      </c>
      <c r="M39" s="209" t="s">
        <v>463</v>
      </c>
      <c r="N39" s="209" t="s">
        <v>464</v>
      </c>
      <c r="O39" s="209" t="s">
        <v>465</v>
      </c>
      <c r="P39" s="217">
        <v>41963</v>
      </c>
      <c r="Q39" s="217" t="s">
        <v>560</v>
      </c>
      <c r="R39" s="209" t="s">
        <v>464</v>
      </c>
      <c r="S39" s="209" t="s">
        <v>466</v>
      </c>
      <c r="T39" s="209">
        <v>121</v>
      </c>
      <c r="U39" s="218">
        <v>0</v>
      </c>
      <c r="V39" s="219">
        <v>0</v>
      </c>
      <c r="W39" s="209" t="s">
        <v>467</v>
      </c>
      <c r="X39" s="209" t="s">
        <v>468</v>
      </c>
      <c r="Y39" s="209" t="s">
        <v>468</v>
      </c>
      <c r="Z39" s="209" t="s">
        <v>469</v>
      </c>
      <c r="AA39" s="213" t="s">
        <v>460</v>
      </c>
      <c r="AB39" s="216">
        <f t="shared" si="1"/>
        <v>1416</v>
      </c>
      <c r="AC39" s="216">
        <v>6719</v>
      </c>
      <c r="AD39" s="216">
        <f t="shared" si="2"/>
        <v>6719</v>
      </c>
      <c r="AE39" s="209" t="s">
        <v>560</v>
      </c>
      <c r="AF39" s="209" t="s">
        <v>470</v>
      </c>
      <c r="AG39" s="219">
        <v>944800</v>
      </c>
      <c r="AH39" s="209" t="s">
        <v>470</v>
      </c>
      <c r="AI39" s="221">
        <v>41844</v>
      </c>
      <c r="AJ39" s="209" t="s">
        <v>471</v>
      </c>
      <c r="AK39" s="209" t="s">
        <v>472</v>
      </c>
      <c r="AL39" s="209" t="s">
        <v>472</v>
      </c>
      <c r="AM39" s="209" t="s">
        <v>472</v>
      </c>
      <c r="AN39" s="209" t="s">
        <v>472</v>
      </c>
      <c r="AO39" s="209" t="s">
        <v>472</v>
      </c>
      <c r="AP39" s="209" t="s">
        <v>472</v>
      </c>
      <c r="AQ39" s="209" t="s">
        <v>472</v>
      </c>
      <c r="AR39" s="209" t="s">
        <v>472</v>
      </c>
      <c r="AS39" s="209" t="s">
        <v>472</v>
      </c>
      <c r="AT39" s="209" t="s">
        <v>472</v>
      </c>
      <c r="AU39" s="209" t="s">
        <v>472</v>
      </c>
      <c r="AV39" s="209" t="s">
        <v>472</v>
      </c>
      <c r="AW39" s="209" t="s">
        <v>472</v>
      </c>
      <c r="AX39" s="209" t="s">
        <v>472</v>
      </c>
      <c r="AY39" s="209" t="s">
        <v>472</v>
      </c>
      <c r="AZ39" s="209" t="s">
        <v>472</v>
      </c>
      <c r="BA39" s="209" t="s">
        <v>472</v>
      </c>
      <c r="BB39" s="209" t="s">
        <v>472</v>
      </c>
      <c r="BC39" s="209" t="s">
        <v>472</v>
      </c>
      <c r="BD39" s="209" t="s">
        <v>472</v>
      </c>
      <c r="BE39" s="209" t="s">
        <v>472</v>
      </c>
      <c r="BF39" s="209" t="s">
        <v>472</v>
      </c>
      <c r="BG39" s="209" t="s">
        <v>472</v>
      </c>
      <c r="BH39" s="209" t="s">
        <v>472</v>
      </c>
      <c r="BI39" s="209" t="s">
        <v>472</v>
      </c>
      <c r="BJ39" s="209" t="s">
        <v>472</v>
      </c>
      <c r="BK39" s="209" t="s">
        <v>472</v>
      </c>
      <c r="BL39" s="209" t="s">
        <v>472</v>
      </c>
      <c r="BM39" s="209" t="s">
        <v>472</v>
      </c>
      <c r="BN39" s="209" t="s">
        <v>472</v>
      </c>
      <c r="BO39" s="209" t="s">
        <v>472</v>
      </c>
      <c r="BP39" s="209" t="s">
        <v>472</v>
      </c>
      <c r="BQ39" s="209" t="s">
        <v>472</v>
      </c>
      <c r="BR39" s="209" t="s">
        <v>472</v>
      </c>
      <c r="BS39" s="209" t="s">
        <v>472</v>
      </c>
      <c r="BT39" s="209" t="s">
        <v>472</v>
      </c>
      <c r="BU39" s="209" t="s">
        <v>472</v>
      </c>
      <c r="BV39" s="209" t="s">
        <v>472</v>
      </c>
      <c r="BW39" s="209" t="s">
        <v>472</v>
      </c>
      <c r="BX39" s="209" t="s">
        <v>472</v>
      </c>
      <c r="BY39" s="209" t="s">
        <v>472</v>
      </c>
      <c r="BZ39" s="209" t="s">
        <v>472</v>
      </c>
      <c r="CA39" s="209" t="s">
        <v>472</v>
      </c>
      <c r="CB39" s="209" t="s">
        <v>472</v>
      </c>
      <c r="CC39" s="209" t="s">
        <v>472</v>
      </c>
      <c r="CD39" s="209" t="s">
        <v>472</v>
      </c>
      <c r="CE39" s="209" t="s">
        <v>472</v>
      </c>
      <c r="CF39" s="209" t="s">
        <v>472</v>
      </c>
      <c r="CG39" s="209" t="s">
        <v>472</v>
      </c>
      <c r="CH39" s="209" t="s">
        <v>472</v>
      </c>
      <c r="CI39" s="209" t="s">
        <v>472</v>
      </c>
      <c r="CJ39" s="209" t="s">
        <v>472</v>
      </c>
      <c r="CK39" s="209" t="s">
        <v>472</v>
      </c>
      <c r="CL39" s="209" t="s">
        <v>472</v>
      </c>
      <c r="CM39" s="209" t="s">
        <v>472</v>
      </c>
      <c r="CN39" s="209" t="s">
        <v>472</v>
      </c>
      <c r="CO39" s="209" t="s">
        <v>472</v>
      </c>
      <c r="CP39" s="209" t="s">
        <v>472</v>
      </c>
      <c r="CQ39" s="209" t="s">
        <v>472</v>
      </c>
      <c r="CR39" s="209" t="s">
        <v>472</v>
      </c>
      <c r="CS39" s="209" t="s">
        <v>472</v>
      </c>
      <c r="CT39" s="209" t="s">
        <v>472</v>
      </c>
      <c r="CU39" s="209" t="s">
        <v>472</v>
      </c>
      <c r="CV39" s="209" t="s">
        <v>472</v>
      </c>
      <c r="CW39" s="209" t="s">
        <v>472</v>
      </c>
      <c r="CX39" s="209" t="s">
        <v>472</v>
      </c>
      <c r="CY39" s="209" t="s">
        <v>472</v>
      </c>
      <c r="CZ39" s="209" t="s">
        <v>472</v>
      </c>
      <c r="DA39" s="209" t="s">
        <v>472</v>
      </c>
      <c r="DB39" s="209" t="s">
        <v>472</v>
      </c>
      <c r="DC39" s="209" t="s">
        <v>472</v>
      </c>
    </row>
    <row r="40" spans="1:107">
      <c r="A40" s="213" t="s">
        <v>460</v>
      </c>
      <c r="B40" s="214">
        <v>1421</v>
      </c>
      <c r="C40" s="214">
        <v>1421</v>
      </c>
      <c r="D40" s="215">
        <v>7980</v>
      </c>
      <c r="E40" s="216">
        <f t="shared" si="0"/>
        <v>7980</v>
      </c>
      <c r="F40" s="217">
        <v>45688</v>
      </c>
      <c r="G40" s="215" t="s">
        <v>148</v>
      </c>
      <c r="H40" s="215" t="s">
        <v>469</v>
      </c>
      <c r="I40" s="209">
        <v>2021</v>
      </c>
      <c r="J40" s="209" t="s">
        <v>461</v>
      </c>
      <c r="K40" s="209" t="s">
        <v>462</v>
      </c>
      <c r="L40" s="218">
        <v>7591008</v>
      </c>
      <c r="M40" s="209" t="s">
        <v>463</v>
      </c>
      <c r="N40" s="209" t="s">
        <v>464</v>
      </c>
      <c r="O40" s="209" t="s">
        <v>465</v>
      </c>
      <c r="P40" s="217">
        <v>41970</v>
      </c>
      <c r="Q40" s="217" t="s">
        <v>558</v>
      </c>
      <c r="R40" s="209" t="s">
        <v>464</v>
      </c>
      <c r="S40" s="209" t="s">
        <v>466</v>
      </c>
      <c r="T40" s="209">
        <v>119</v>
      </c>
      <c r="U40" s="218">
        <v>0</v>
      </c>
      <c r="V40" s="219">
        <v>0</v>
      </c>
      <c r="W40" s="209" t="s">
        <v>467</v>
      </c>
      <c r="X40" s="209" t="s">
        <v>468</v>
      </c>
      <c r="Y40" s="209" t="s">
        <v>468</v>
      </c>
      <c r="Z40" s="209" t="s">
        <v>469</v>
      </c>
      <c r="AA40" s="213" t="s">
        <v>460</v>
      </c>
      <c r="AB40" s="216">
        <f t="shared" si="1"/>
        <v>1421</v>
      </c>
      <c r="AC40" s="216">
        <v>6917</v>
      </c>
      <c r="AD40" s="216">
        <f t="shared" si="2"/>
        <v>6917</v>
      </c>
      <c r="AE40" s="209" t="s">
        <v>558</v>
      </c>
      <c r="AF40" s="209" t="s">
        <v>470</v>
      </c>
      <c r="AG40" s="219">
        <v>32205558.48</v>
      </c>
      <c r="AH40" s="209" t="s">
        <v>470</v>
      </c>
      <c r="AI40" s="221">
        <v>41879</v>
      </c>
      <c r="AJ40" s="209" t="s">
        <v>471</v>
      </c>
      <c r="AK40" s="209" t="s">
        <v>472</v>
      </c>
      <c r="AL40" s="209" t="s">
        <v>472</v>
      </c>
      <c r="AM40" s="209" t="s">
        <v>472</v>
      </c>
      <c r="AN40" s="209" t="s">
        <v>472</v>
      </c>
      <c r="AO40" s="209" t="s">
        <v>472</v>
      </c>
      <c r="AP40" s="209" t="s">
        <v>472</v>
      </c>
      <c r="AQ40" s="209" t="s">
        <v>472</v>
      </c>
      <c r="AR40" s="209" t="s">
        <v>472</v>
      </c>
      <c r="AS40" s="209" t="s">
        <v>472</v>
      </c>
      <c r="AT40" s="209" t="s">
        <v>472</v>
      </c>
      <c r="AU40" s="209" t="s">
        <v>472</v>
      </c>
      <c r="AV40" s="209" t="s">
        <v>472</v>
      </c>
      <c r="AW40" s="209" t="s">
        <v>472</v>
      </c>
      <c r="AX40" s="209" t="s">
        <v>472</v>
      </c>
      <c r="AY40" s="209" t="s">
        <v>472</v>
      </c>
      <c r="AZ40" s="209" t="s">
        <v>472</v>
      </c>
      <c r="BA40" s="209" t="s">
        <v>472</v>
      </c>
      <c r="BB40" s="209" t="s">
        <v>472</v>
      </c>
      <c r="BC40" s="209" t="s">
        <v>472</v>
      </c>
      <c r="BD40" s="209" t="s">
        <v>472</v>
      </c>
      <c r="BE40" s="209" t="s">
        <v>472</v>
      </c>
      <c r="BF40" s="209" t="s">
        <v>472</v>
      </c>
      <c r="BG40" s="209" t="s">
        <v>472</v>
      </c>
      <c r="BH40" s="209" t="s">
        <v>472</v>
      </c>
      <c r="BI40" s="209" t="s">
        <v>472</v>
      </c>
      <c r="BJ40" s="209" t="s">
        <v>472</v>
      </c>
      <c r="BK40" s="209" t="s">
        <v>472</v>
      </c>
      <c r="BL40" s="209" t="s">
        <v>472</v>
      </c>
      <c r="BM40" s="209" t="s">
        <v>472</v>
      </c>
      <c r="BN40" s="209" t="s">
        <v>472</v>
      </c>
      <c r="BO40" s="209" t="s">
        <v>472</v>
      </c>
      <c r="BP40" s="209" t="s">
        <v>472</v>
      </c>
      <c r="BQ40" s="209" t="s">
        <v>472</v>
      </c>
      <c r="BR40" s="209" t="s">
        <v>472</v>
      </c>
      <c r="BS40" s="209" t="s">
        <v>472</v>
      </c>
      <c r="BT40" s="209" t="s">
        <v>472</v>
      </c>
      <c r="BU40" s="209" t="s">
        <v>472</v>
      </c>
      <c r="BV40" s="209" t="s">
        <v>472</v>
      </c>
      <c r="BW40" s="209" t="s">
        <v>472</v>
      </c>
      <c r="BX40" s="209" t="s">
        <v>472</v>
      </c>
      <c r="BY40" s="209" t="s">
        <v>472</v>
      </c>
      <c r="BZ40" s="209" t="s">
        <v>472</v>
      </c>
      <c r="CA40" s="209" t="s">
        <v>472</v>
      </c>
      <c r="CB40" s="209" t="s">
        <v>472</v>
      </c>
      <c r="CC40" s="209" t="s">
        <v>472</v>
      </c>
      <c r="CD40" s="209" t="s">
        <v>472</v>
      </c>
      <c r="CE40" s="209" t="s">
        <v>472</v>
      </c>
      <c r="CF40" s="209" t="s">
        <v>472</v>
      </c>
      <c r="CG40" s="209" t="s">
        <v>472</v>
      </c>
      <c r="CH40" s="209" t="s">
        <v>472</v>
      </c>
      <c r="CI40" s="209" t="s">
        <v>472</v>
      </c>
      <c r="CJ40" s="209" t="s">
        <v>472</v>
      </c>
      <c r="CK40" s="209" t="s">
        <v>472</v>
      </c>
      <c r="CL40" s="209" t="s">
        <v>472</v>
      </c>
      <c r="CM40" s="209" t="s">
        <v>472</v>
      </c>
      <c r="CN40" s="209" t="s">
        <v>472</v>
      </c>
      <c r="CO40" s="209" t="s">
        <v>472</v>
      </c>
      <c r="CP40" s="209" t="s">
        <v>472</v>
      </c>
      <c r="CQ40" s="209" t="s">
        <v>472</v>
      </c>
      <c r="CR40" s="209" t="s">
        <v>472</v>
      </c>
      <c r="CS40" s="209" t="s">
        <v>472</v>
      </c>
      <c r="CT40" s="209" t="s">
        <v>472</v>
      </c>
      <c r="CU40" s="209" t="s">
        <v>472</v>
      </c>
      <c r="CV40" s="209" t="s">
        <v>472</v>
      </c>
      <c r="CW40" s="209" t="s">
        <v>472</v>
      </c>
      <c r="CX40" s="209" t="s">
        <v>472</v>
      </c>
      <c r="CY40" s="209" t="s">
        <v>472</v>
      </c>
      <c r="CZ40" s="209" t="s">
        <v>472</v>
      </c>
      <c r="DA40" s="209" t="s">
        <v>472</v>
      </c>
      <c r="DB40" s="209" t="s">
        <v>472</v>
      </c>
      <c r="DC40" s="209" t="s">
        <v>472</v>
      </c>
    </row>
    <row r="41" spans="1:107">
      <c r="A41" s="213" t="s">
        <v>460</v>
      </c>
      <c r="B41" s="214">
        <v>1428</v>
      </c>
      <c r="C41" s="214">
        <v>1428</v>
      </c>
      <c r="D41" s="215">
        <v>8503</v>
      </c>
      <c r="E41" s="216">
        <f t="shared" si="0"/>
        <v>8503</v>
      </c>
      <c r="F41" s="217">
        <v>45688</v>
      </c>
      <c r="G41" s="215" t="s">
        <v>148</v>
      </c>
      <c r="H41" s="215" t="s">
        <v>469</v>
      </c>
      <c r="I41" s="209">
        <v>2021</v>
      </c>
      <c r="J41" s="209" t="s">
        <v>461</v>
      </c>
      <c r="K41" s="209" t="s">
        <v>462</v>
      </c>
      <c r="L41" s="218">
        <v>910142</v>
      </c>
      <c r="M41" s="209" t="s">
        <v>463</v>
      </c>
      <c r="N41" s="209" t="s">
        <v>464</v>
      </c>
      <c r="O41" s="209" t="s">
        <v>465</v>
      </c>
      <c r="P41" s="217">
        <v>41974</v>
      </c>
      <c r="Q41" s="217" t="s">
        <v>559</v>
      </c>
      <c r="R41" s="209" t="s">
        <v>464</v>
      </c>
      <c r="S41" s="209" t="s">
        <v>466</v>
      </c>
      <c r="T41" s="209">
        <v>112</v>
      </c>
      <c r="U41" s="218">
        <v>0</v>
      </c>
      <c r="V41" s="219">
        <v>0</v>
      </c>
      <c r="W41" s="209" t="s">
        <v>467</v>
      </c>
      <c r="X41" s="209" t="s">
        <v>468</v>
      </c>
      <c r="Y41" s="209" t="s">
        <v>468</v>
      </c>
      <c r="Z41" s="209" t="s">
        <v>469</v>
      </c>
      <c r="AA41" s="213" t="s">
        <v>460</v>
      </c>
      <c r="AB41" s="216">
        <f t="shared" si="1"/>
        <v>1428</v>
      </c>
      <c r="AC41" s="216">
        <v>243</v>
      </c>
      <c r="AD41" s="216">
        <f t="shared" si="2"/>
        <v>243</v>
      </c>
      <c r="AE41" s="209" t="s">
        <v>559</v>
      </c>
      <c r="AF41" s="209" t="s">
        <v>470</v>
      </c>
      <c r="AG41" s="219">
        <v>2648046.75</v>
      </c>
      <c r="AH41" s="209" t="s">
        <v>470</v>
      </c>
      <c r="AI41" s="221">
        <v>41774</v>
      </c>
      <c r="AJ41" s="209" t="s">
        <v>471</v>
      </c>
      <c r="AK41" s="209" t="s">
        <v>472</v>
      </c>
      <c r="AL41" s="209" t="s">
        <v>472</v>
      </c>
      <c r="AM41" s="209" t="s">
        <v>472</v>
      </c>
      <c r="AN41" s="209" t="s">
        <v>472</v>
      </c>
      <c r="AO41" s="209" t="s">
        <v>472</v>
      </c>
      <c r="AP41" s="209" t="s">
        <v>472</v>
      </c>
      <c r="AQ41" s="209" t="s">
        <v>472</v>
      </c>
      <c r="AR41" s="209" t="s">
        <v>472</v>
      </c>
      <c r="AS41" s="209" t="s">
        <v>472</v>
      </c>
      <c r="AT41" s="209" t="s">
        <v>472</v>
      </c>
      <c r="AU41" s="209" t="s">
        <v>472</v>
      </c>
      <c r="AV41" s="209" t="s">
        <v>472</v>
      </c>
      <c r="AW41" s="209" t="s">
        <v>472</v>
      </c>
      <c r="AX41" s="209" t="s">
        <v>472</v>
      </c>
      <c r="AY41" s="209" t="s">
        <v>472</v>
      </c>
      <c r="AZ41" s="209" t="s">
        <v>472</v>
      </c>
      <c r="BA41" s="209" t="s">
        <v>472</v>
      </c>
      <c r="BB41" s="209" t="s">
        <v>472</v>
      </c>
      <c r="BC41" s="209" t="s">
        <v>472</v>
      </c>
      <c r="BD41" s="209" t="s">
        <v>472</v>
      </c>
      <c r="BE41" s="209" t="s">
        <v>472</v>
      </c>
      <c r="BF41" s="209" t="s">
        <v>472</v>
      </c>
      <c r="BG41" s="209" t="s">
        <v>472</v>
      </c>
      <c r="BH41" s="209" t="s">
        <v>472</v>
      </c>
      <c r="BI41" s="209" t="s">
        <v>472</v>
      </c>
      <c r="BJ41" s="209" t="s">
        <v>472</v>
      </c>
      <c r="BK41" s="209" t="s">
        <v>472</v>
      </c>
      <c r="BL41" s="209" t="s">
        <v>472</v>
      </c>
      <c r="BM41" s="209" t="s">
        <v>472</v>
      </c>
      <c r="BN41" s="209" t="s">
        <v>472</v>
      </c>
      <c r="BO41" s="209" t="s">
        <v>472</v>
      </c>
      <c r="BP41" s="209" t="s">
        <v>472</v>
      </c>
      <c r="BQ41" s="209" t="s">
        <v>472</v>
      </c>
      <c r="BR41" s="209" t="s">
        <v>472</v>
      </c>
      <c r="BS41" s="209" t="s">
        <v>472</v>
      </c>
      <c r="BT41" s="209" t="s">
        <v>472</v>
      </c>
      <c r="BU41" s="209" t="s">
        <v>472</v>
      </c>
      <c r="BV41" s="209" t="s">
        <v>472</v>
      </c>
      <c r="BW41" s="209" t="s">
        <v>472</v>
      </c>
      <c r="BX41" s="209" t="s">
        <v>472</v>
      </c>
      <c r="BY41" s="209" t="s">
        <v>472</v>
      </c>
      <c r="BZ41" s="209" t="s">
        <v>472</v>
      </c>
      <c r="CA41" s="209" t="s">
        <v>472</v>
      </c>
      <c r="CB41" s="209" t="s">
        <v>472</v>
      </c>
      <c r="CC41" s="209" t="s">
        <v>472</v>
      </c>
      <c r="CD41" s="209" t="s">
        <v>472</v>
      </c>
      <c r="CE41" s="209" t="s">
        <v>472</v>
      </c>
      <c r="CF41" s="209" t="s">
        <v>472</v>
      </c>
      <c r="CG41" s="209" t="s">
        <v>472</v>
      </c>
      <c r="CH41" s="209" t="s">
        <v>472</v>
      </c>
      <c r="CI41" s="209" t="s">
        <v>472</v>
      </c>
      <c r="CJ41" s="209" t="s">
        <v>472</v>
      </c>
      <c r="CK41" s="209" t="s">
        <v>472</v>
      </c>
      <c r="CL41" s="209" t="s">
        <v>472</v>
      </c>
      <c r="CM41" s="209" t="s">
        <v>472</v>
      </c>
      <c r="CN41" s="209" t="s">
        <v>472</v>
      </c>
      <c r="CO41" s="209" t="s">
        <v>472</v>
      </c>
      <c r="CP41" s="209" t="s">
        <v>472</v>
      </c>
      <c r="CQ41" s="209" t="s">
        <v>472</v>
      </c>
      <c r="CR41" s="209" t="s">
        <v>472</v>
      </c>
      <c r="CS41" s="209" t="s">
        <v>472</v>
      </c>
      <c r="CT41" s="209" t="s">
        <v>472</v>
      </c>
      <c r="CU41" s="209" t="s">
        <v>472</v>
      </c>
      <c r="CV41" s="209" t="s">
        <v>472</v>
      </c>
      <c r="CW41" s="209" t="s">
        <v>472</v>
      </c>
      <c r="CX41" s="209" t="s">
        <v>472</v>
      </c>
      <c r="CY41" s="209" t="s">
        <v>472</v>
      </c>
      <c r="CZ41" s="209" t="s">
        <v>472</v>
      </c>
      <c r="DA41" s="209" t="s">
        <v>472</v>
      </c>
      <c r="DB41" s="209" t="s">
        <v>472</v>
      </c>
      <c r="DC41" s="209" t="s">
        <v>472</v>
      </c>
    </row>
    <row r="42" spans="1:107">
      <c r="A42" s="213" t="s">
        <v>460</v>
      </c>
      <c r="B42" s="214">
        <v>1459</v>
      </c>
      <c r="C42" s="214">
        <v>1459</v>
      </c>
      <c r="D42" s="215">
        <v>8714</v>
      </c>
      <c r="E42" s="216">
        <f t="shared" si="0"/>
        <v>8714</v>
      </c>
      <c r="F42" s="217">
        <v>45688</v>
      </c>
      <c r="G42" s="215" t="s">
        <v>148</v>
      </c>
      <c r="H42" s="215" t="s">
        <v>469</v>
      </c>
      <c r="I42" s="209">
        <v>2021</v>
      </c>
      <c r="J42" s="209" t="s">
        <v>461</v>
      </c>
      <c r="K42" s="209" t="s">
        <v>462</v>
      </c>
      <c r="L42" s="218">
        <v>670946</v>
      </c>
      <c r="M42" s="209" t="s">
        <v>463</v>
      </c>
      <c r="N42" s="209" t="s">
        <v>464</v>
      </c>
      <c r="O42" s="209" t="s">
        <v>465</v>
      </c>
      <c r="P42" s="217">
        <v>42110</v>
      </c>
      <c r="Q42" s="217" t="s">
        <v>558</v>
      </c>
      <c r="R42" s="209" t="s">
        <v>464</v>
      </c>
      <c r="S42" s="209" t="s">
        <v>466</v>
      </c>
      <c r="T42" s="209">
        <v>115</v>
      </c>
      <c r="U42" s="218">
        <v>0</v>
      </c>
      <c r="V42" s="219">
        <v>0</v>
      </c>
      <c r="W42" s="209" t="s">
        <v>467</v>
      </c>
      <c r="X42" s="209" t="s">
        <v>468</v>
      </c>
      <c r="Y42" s="209" t="s">
        <v>468</v>
      </c>
      <c r="Z42" s="209" t="s">
        <v>469</v>
      </c>
      <c r="AA42" s="213" t="s">
        <v>460</v>
      </c>
      <c r="AB42" s="216">
        <f t="shared" si="1"/>
        <v>1459</v>
      </c>
      <c r="AC42" s="216">
        <v>6584</v>
      </c>
      <c r="AD42" s="216">
        <f t="shared" si="2"/>
        <v>6584</v>
      </c>
      <c r="AE42" s="209" t="s">
        <v>558</v>
      </c>
      <c r="AF42" s="209" t="s">
        <v>470</v>
      </c>
      <c r="AG42" s="219">
        <v>3498338.8</v>
      </c>
      <c r="AH42" s="209" t="s">
        <v>470</v>
      </c>
      <c r="AI42" s="221">
        <v>42047</v>
      </c>
      <c r="AJ42" s="209" t="s">
        <v>471</v>
      </c>
      <c r="AK42" s="209" t="s">
        <v>472</v>
      </c>
      <c r="AL42" s="209" t="s">
        <v>472</v>
      </c>
      <c r="AM42" s="209" t="s">
        <v>472</v>
      </c>
      <c r="AN42" s="209" t="s">
        <v>472</v>
      </c>
      <c r="AO42" s="209" t="s">
        <v>472</v>
      </c>
      <c r="AP42" s="209" t="s">
        <v>472</v>
      </c>
      <c r="AQ42" s="209" t="s">
        <v>472</v>
      </c>
      <c r="AR42" s="209" t="s">
        <v>472</v>
      </c>
      <c r="AS42" s="209" t="s">
        <v>472</v>
      </c>
      <c r="AT42" s="209" t="s">
        <v>472</v>
      </c>
      <c r="AU42" s="209" t="s">
        <v>472</v>
      </c>
      <c r="AV42" s="209" t="s">
        <v>472</v>
      </c>
      <c r="AW42" s="209" t="s">
        <v>472</v>
      </c>
      <c r="AX42" s="209" t="s">
        <v>472</v>
      </c>
      <c r="AY42" s="209" t="s">
        <v>472</v>
      </c>
      <c r="AZ42" s="209" t="s">
        <v>472</v>
      </c>
      <c r="BA42" s="209" t="s">
        <v>472</v>
      </c>
      <c r="BB42" s="209" t="s">
        <v>472</v>
      </c>
      <c r="BC42" s="209" t="s">
        <v>472</v>
      </c>
      <c r="BD42" s="209" t="s">
        <v>472</v>
      </c>
      <c r="BE42" s="209" t="s">
        <v>472</v>
      </c>
      <c r="BF42" s="209" t="s">
        <v>472</v>
      </c>
      <c r="BG42" s="209" t="s">
        <v>472</v>
      </c>
      <c r="BH42" s="209" t="s">
        <v>472</v>
      </c>
      <c r="BI42" s="209" t="s">
        <v>472</v>
      </c>
      <c r="BJ42" s="209" t="s">
        <v>472</v>
      </c>
      <c r="BK42" s="209" t="s">
        <v>472</v>
      </c>
      <c r="BL42" s="209" t="s">
        <v>472</v>
      </c>
      <c r="BM42" s="209" t="s">
        <v>472</v>
      </c>
      <c r="BN42" s="209" t="s">
        <v>472</v>
      </c>
      <c r="BO42" s="209" t="s">
        <v>472</v>
      </c>
      <c r="BP42" s="209" t="s">
        <v>472</v>
      </c>
      <c r="BQ42" s="209" t="s">
        <v>472</v>
      </c>
      <c r="BR42" s="209" t="s">
        <v>472</v>
      </c>
      <c r="BS42" s="209" t="s">
        <v>472</v>
      </c>
      <c r="BT42" s="209" t="s">
        <v>472</v>
      </c>
      <c r="BU42" s="209" t="s">
        <v>472</v>
      </c>
      <c r="BV42" s="209" t="s">
        <v>472</v>
      </c>
      <c r="BW42" s="209" t="s">
        <v>472</v>
      </c>
      <c r="BX42" s="209" t="s">
        <v>472</v>
      </c>
      <c r="BY42" s="209" t="s">
        <v>472</v>
      </c>
      <c r="BZ42" s="209" t="s">
        <v>472</v>
      </c>
      <c r="CA42" s="209" t="s">
        <v>472</v>
      </c>
      <c r="CB42" s="209" t="s">
        <v>472</v>
      </c>
      <c r="CC42" s="209" t="s">
        <v>472</v>
      </c>
      <c r="CD42" s="209" t="s">
        <v>472</v>
      </c>
      <c r="CE42" s="209" t="s">
        <v>472</v>
      </c>
      <c r="CF42" s="209" t="s">
        <v>472</v>
      </c>
      <c r="CG42" s="209" t="s">
        <v>472</v>
      </c>
      <c r="CH42" s="209" t="s">
        <v>472</v>
      </c>
      <c r="CI42" s="209" t="s">
        <v>472</v>
      </c>
      <c r="CJ42" s="209" t="s">
        <v>472</v>
      </c>
      <c r="CK42" s="209" t="s">
        <v>472</v>
      </c>
      <c r="CL42" s="209" t="s">
        <v>472</v>
      </c>
      <c r="CM42" s="209" t="s">
        <v>472</v>
      </c>
      <c r="CN42" s="209" t="s">
        <v>472</v>
      </c>
      <c r="CO42" s="209" t="s">
        <v>472</v>
      </c>
      <c r="CP42" s="209" t="s">
        <v>472</v>
      </c>
      <c r="CQ42" s="209" t="s">
        <v>472</v>
      </c>
      <c r="CR42" s="209" t="s">
        <v>472</v>
      </c>
      <c r="CS42" s="209" t="s">
        <v>472</v>
      </c>
      <c r="CT42" s="209" t="s">
        <v>472</v>
      </c>
      <c r="CU42" s="209" t="s">
        <v>472</v>
      </c>
      <c r="CV42" s="209" t="s">
        <v>472</v>
      </c>
      <c r="CW42" s="209" t="s">
        <v>472</v>
      </c>
      <c r="CX42" s="209" t="s">
        <v>472</v>
      </c>
      <c r="CY42" s="209" t="s">
        <v>472</v>
      </c>
      <c r="CZ42" s="209" t="s">
        <v>472</v>
      </c>
      <c r="DA42" s="209" t="s">
        <v>472</v>
      </c>
      <c r="DB42" s="209" t="s">
        <v>472</v>
      </c>
      <c r="DC42" s="209" t="s">
        <v>472</v>
      </c>
    </row>
    <row r="43" spans="1:107">
      <c r="A43" s="213" t="s">
        <v>460</v>
      </c>
      <c r="B43" s="214">
        <v>1463</v>
      </c>
      <c r="C43" s="214">
        <v>1463</v>
      </c>
      <c r="D43" s="215">
        <v>8921</v>
      </c>
      <c r="E43" s="216">
        <f t="shared" si="0"/>
        <v>8921</v>
      </c>
      <c r="F43" s="217">
        <v>45688</v>
      </c>
      <c r="G43" s="215" t="s">
        <v>148</v>
      </c>
      <c r="H43" s="215" t="s">
        <v>469</v>
      </c>
      <c r="I43" s="209">
        <v>2021</v>
      </c>
      <c r="J43" s="209" t="s">
        <v>461</v>
      </c>
      <c r="K43" s="209" t="s">
        <v>462</v>
      </c>
      <c r="L43" s="218">
        <v>5532672</v>
      </c>
      <c r="M43" s="209" t="s">
        <v>463</v>
      </c>
      <c r="N43" s="209" t="s">
        <v>464</v>
      </c>
      <c r="O43" s="209" t="s">
        <v>465</v>
      </c>
      <c r="P43" s="217">
        <v>42198</v>
      </c>
      <c r="Q43" s="217" t="s">
        <v>529</v>
      </c>
      <c r="R43" s="209" t="s">
        <v>464</v>
      </c>
      <c r="S43" s="209" t="s">
        <v>466</v>
      </c>
      <c r="T43" s="209">
        <v>53</v>
      </c>
      <c r="U43" s="218">
        <v>0</v>
      </c>
      <c r="V43" s="219">
        <v>0</v>
      </c>
      <c r="W43" s="209" t="s">
        <v>467</v>
      </c>
      <c r="X43" s="209" t="s">
        <v>468</v>
      </c>
      <c r="Y43" s="209" t="s">
        <v>468</v>
      </c>
      <c r="Z43" s="209" t="s">
        <v>469</v>
      </c>
      <c r="AA43" s="213" t="s">
        <v>460</v>
      </c>
      <c r="AB43" s="216">
        <f t="shared" si="1"/>
        <v>1463</v>
      </c>
      <c r="AC43" s="216">
        <v>7032</v>
      </c>
      <c r="AD43" s="216">
        <f t="shared" si="2"/>
        <v>7032</v>
      </c>
      <c r="AE43" s="209" t="s">
        <v>529</v>
      </c>
      <c r="AF43" s="209" t="s">
        <v>470</v>
      </c>
      <c r="AG43" s="219">
        <v>17500000</v>
      </c>
      <c r="AH43" s="209" t="s">
        <v>470</v>
      </c>
      <c r="AI43" s="221">
        <v>41893</v>
      </c>
      <c r="AJ43" s="209" t="s">
        <v>471</v>
      </c>
      <c r="AK43" s="209" t="s">
        <v>472</v>
      </c>
      <c r="AL43" s="209" t="s">
        <v>472</v>
      </c>
      <c r="AM43" s="209" t="s">
        <v>472</v>
      </c>
      <c r="AN43" s="209" t="s">
        <v>472</v>
      </c>
      <c r="AO43" s="209" t="s">
        <v>472</v>
      </c>
      <c r="AP43" s="209" t="s">
        <v>472</v>
      </c>
      <c r="AQ43" s="209" t="s">
        <v>472</v>
      </c>
      <c r="AR43" s="209" t="s">
        <v>472</v>
      </c>
      <c r="AS43" s="209" t="s">
        <v>472</v>
      </c>
      <c r="AT43" s="209" t="s">
        <v>472</v>
      </c>
      <c r="AU43" s="209" t="s">
        <v>472</v>
      </c>
      <c r="AV43" s="209" t="s">
        <v>472</v>
      </c>
      <c r="AW43" s="209" t="s">
        <v>472</v>
      </c>
      <c r="AX43" s="209" t="s">
        <v>472</v>
      </c>
      <c r="AY43" s="209" t="s">
        <v>472</v>
      </c>
      <c r="AZ43" s="209" t="s">
        <v>472</v>
      </c>
      <c r="BA43" s="209" t="s">
        <v>472</v>
      </c>
      <c r="BB43" s="209" t="s">
        <v>472</v>
      </c>
      <c r="BC43" s="209" t="s">
        <v>472</v>
      </c>
      <c r="BD43" s="209" t="s">
        <v>472</v>
      </c>
      <c r="BE43" s="209" t="s">
        <v>472</v>
      </c>
      <c r="BF43" s="209" t="s">
        <v>472</v>
      </c>
      <c r="BG43" s="209" t="s">
        <v>472</v>
      </c>
      <c r="BH43" s="209" t="s">
        <v>472</v>
      </c>
      <c r="BI43" s="209" t="s">
        <v>472</v>
      </c>
      <c r="BJ43" s="209" t="s">
        <v>472</v>
      </c>
      <c r="BK43" s="209" t="s">
        <v>472</v>
      </c>
      <c r="BL43" s="209" t="s">
        <v>472</v>
      </c>
      <c r="BM43" s="209" t="s">
        <v>472</v>
      </c>
      <c r="BN43" s="209" t="s">
        <v>472</v>
      </c>
      <c r="BO43" s="209" t="s">
        <v>472</v>
      </c>
      <c r="BP43" s="209" t="s">
        <v>472</v>
      </c>
      <c r="BQ43" s="209" t="s">
        <v>472</v>
      </c>
      <c r="BR43" s="209" t="s">
        <v>472</v>
      </c>
      <c r="BS43" s="209" t="s">
        <v>472</v>
      </c>
      <c r="BT43" s="209" t="s">
        <v>472</v>
      </c>
      <c r="BU43" s="209" t="s">
        <v>472</v>
      </c>
      <c r="BV43" s="209" t="s">
        <v>472</v>
      </c>
      <c r="BW43" s="209" t="s">
        <v>472</v>
      </c>
      <c r="BX43" s="209" t="s">
        <v>472</v>
      </c>
      <c r="BY43" s="209" t="s">
        <v>472</v>
      </c>
      <c r="BZ43" s="209" t="s">
        <v>472</v>
      </c>
      <c r="CA43" s="209" t="s">
        <v>472</v>
      </c>
      <c r="CB43" s="209" t="s">
        <v>472</v>
      </c>
      <c r="CC43" s="209" t="s">
        <v>472</v>
      </c>
      <c r="CD43" s="209" t="s">
        <v>472</v>
      </c>
      <c r="CE43" s="209" t="s">
        <v>472</v>
      </c>
      <c r="CF43" s="209" t="s">
        <v>472</v>
      </c>
      <c r="CG43" s="209" t="s">
        <v>472</v>
      </c>
      <c r="CH43" s="209" t="s">
        <v>472</v>
      </c>
      <c r="CI43" s="209" t="s">
        <v>472</v>
      </c>
      <c r="CJ43" s="209" t="s">
        <v>472</v>
      </c>
      <c r="CK43" s="209" t="s">
        <v>472</v>
      </c>
      <c r="CL43" s="209" t="s">
        <v>472</v>
      </c>
      <c r="CM43" s="209" t="s">
        <v>472</v>
      </c>
      <c r="CN43" s="209" t="s">
        <v>472</v>
      </c>
      <c r="CO43" s="209" t="s">
        <v>472</v>
      </c>
      <c r="CP43" s="209" t="s">
        <v>472</v>
      </c>
      <c r="CQ43" s="209" t="s">
        <v>472</v>
      </c>
      <c r="CR43" s="209" t="s">
        <v>472</v>
      </c>
      <c r="CS43" s="209" t="s">
        <v>472</v>
      </c>
      <c r="CT43" s="209" t="s">
        <v>472</v>
      </c>
      <c r="CU43" s="209" t="s">
        <v>472</v>
      </c>
      <c r="CV43" s="209" t="s">
        <v>472</v>
      </c>
      <c r="CW43" s="209" t="s">
        <v>472</v>
      </c>
      <c r="CX43" s="209" t="s">
        <v>472</v>
      </c>
      <c r="CY43" s="209" t="s">
        <v>472</v>
      </c>
      <c r="CZ43" s="209" t="s">
        <v>472</v>
      </c>
      <c r="DA43" s="209" t="s">
        <v>472</v>
      </c>
      <c r="DB43" s="209" t="s">
        <v>472</v>
      </c>
      <c r="DC43" s="209" t="s">
        <v>472</v>
      </c>
    </row>
    <row r="44" spans="1:107">
      <c r="A44" s="213" t="s">
        <v>460</v>
      </c>
      <c r="B44" s="214">
        <v>1467</v>
      </c>
      <c r="C44" s="214">
        <v>1467</v>
      </c>
      <c r="D44" s="215">
        <v>0</v>
      </c>
      <c r="E44" s="216">
        <f t="shared" si="0"/>
        <v>0</v>
      </c>
      <c r="F44" s="217">
        <v>45688</v>
      </c>
      <c r="G44" s="215" t="s">
        <v>148</v>
      </c>
      <c r="H44" s="215" t="s">
        <v>469</v>
      </c>
      <c r="I44" s="209">
        <v>2021</v>
      </c>
      <c r="J44" s="209" t="s">
        <v>461</v>
      </c>
      <c r="K44" s="209" t="s">
        <v>462</v>
      </c>
      <c r="L44" s="218">
        <v>630195</v>
      </c>
      <c r="M44" s="209" t="s">
        <v>463</v>
      </c>
      <c r="N44" s="209" t="s">
        <v>464</v>
      </c>
      <c r="O44" s="209" t="s">
        <v>465</v>
      </c>
      <c r="P44" s="217">
        <v>42142</v>
      </c>
      <c r="Q44" s="217" t="s">
        <v>558</v>
      </c>
      <c r="R44" s="209" t="s">
        <v>464</v>
      </c>
      <c r="S44" s="209" t="s">
        <v>466</v>
      </c>
      <c r="T44" s="209">
        <v>114</v>
      </c>
      <c r="U44" s="218">
        <v>0</v>
      </c>
      <c r="V44" s="219">
        <v>0</v>
      </c>
      <c r="W44" s="209" t="s">
        <v>467</v>
      </c>
      <c r="X44" s="209" t="s">
        <v>468</v>
      </c>
      <c r="Y44" s="209" t="s">
        <v>468</v>
      </c>
      <c r="Z44" s="209" t="s">
        <v>469</v>
      </c>
      <c r="AA44" s="213" t="s">
        <v>460</v>
      </c>
      <c r="AB44" s="216">
        <f t="shared" si="1"/>
        <v>1467</v>
      </c>
      <c r="AC44" s="216">
        <v>7283</v>
      </c>
      <c r="AD44" s="216">
        <f t="shared" si="2"/>
        <v>7283</v>
      </c>
      <c r="AE44" s="209" t="s">
        <v>558</v>
      </c>
      <c r="AF44" s="209" t="s">
        <v>470</v>
      </c>
      <c r="AG44" s="219">
        <v>1357883.78</v>
      </c>
      <c r="AH44" s="209" t="s">
        <v>470</v>
      </c>
      <c r="AI44" s="221">
        <v>42047</v>
      </c>
      <c r="AJ44" s="209" t="s">
        <v>471</v>
      </c>
      <c r="AK44" s="209" t="s">
        <v>472</v>
      </c>
      <c r="AL44" s="209" t="s">
        <v>472</v>
      </c>
      <c r="AM44" s="209" t="s">
        <v>472</v>
      </c>
      <c r="AN44" s="209" t="s">
        <v>472</v>
      </c>
      <c r="AO44" s="209" t="s">
        <v>472</v>
      </c>
      <c r="AP44" s="209" t="s">
        <v>472</v>
      </c>
      <c r="AQ44" s="209" t="s">
        <v>472</v>
      </c>
      <c r="AR44" s="209" t="s">
        <v>472</v>
      </c>
      <c r="AS44" s="209" t="s">
        <v>472</v>
      </c>
      <c r="AT44" s="209" t="s">
        <v>472</v>
      </c>
      <c r="AU44" s="209" t="s">
        <v>472</v>
      </c>
      <c r="AV44" s="209" t="s">
        <v>472</v>
      </c>
      <c r="AW44" s="209" t="s">
        <v>472</v>
      </c>
      <c r="AX44" s="209" t="s">
        <v>472</v>
      </c>
      <c r="AY44" s="209" t="s">
        <v>472</v>
      </c>
      <c r="AZ44" s="209" t="s">
        <v>472</v>
      </c>
      <c r="BA44" s="209" t="s">
        <v>472</v>
      </c>
      <c r="BB44" s="209" t="s">
        <v>472</v>
      </c>
      <c r="BC44" s="209" t="s">
        <v>472</v>
      </c>
      <c r="BD44" s="209" t="s">
        <v>472</v>
      </c>
      <c r="BE44" s="209" t="s">
        <v>472</v>
      </c>
      <c r="BF44" s="209" t="s">
        <v>472</v>
      </c>
      <c r="BG44" s="209" t="s">
        <v>472</v>
      </c>
      <c r="BH44" s="209" t="s">
        <v>472</v>
      </c>
      <c r="BI44" s="209" t="s">
        <v>472</v>
      </c>
      <c r="BJ44" s="209" t="s">
        <v>472</v>
      </c>
      <c r="BK44" s="209" t="s">
        <v>472</v>
      </c>
      <c r="BL44" s="209" t="s">
        <v>472</v>
      </c>
      <c r="BM44" s="209" t="s">
        <v>472</v>
      </c>
      <c r="BN44" s="209" t="s">
        <v>472</v>
      </c>
      <c r="BO44" s="209" t="s">
        <v>472</v>
      </c>
      <c r="BP44" s="209" t="s">
        <v>472</v>
      </c>
      <c r="BQ44" s="209" t="s">
        <v>472</v>
      </c>
      <c r="BR44" s="209" t="s">
        <v>472</v>
      </c>
      <c r="BS44" s="209" t="s">
        <v>472</v>
      </c>
      <c r="BT44" s="209" t="s">
        <v>472</v>
      </c>
      <c r="BU44" s="209" t="s">
        <v>472</v>
      </c>
      <c r="BV44" s="209" t="s">
        <v>472</v>
      </c>
      <c r="BW44" s="209" t="s">
        <v>472</v>
      </c>
      <c r="BX44" s="209" t="s">
        <v>472</v>
      </c>
      <c r="BY44" s="209" t="s">
        <v>472</v>
      </c>
      <c r="BZ44" s="209" t="s">
        <v>472</v>
      </c>
      <c r="CA44" s="209" t="s">
        <v>472</v>
      </c>
      <c r="CB44" s="209" t="s">
        <v>472</v>
      </c>
      <c r="CC44" s="209" t="s">
        <v>472</v>
      </c>
      <c r="CD44" s="209" t="s">
        <v>472</v>
      </c>
      <c r="CE44" s="209" t="s">
        <v>472</v>
      </c>
      <c r="CF44" s="209" t="s">
        <v>472</v>
      </c>
      <c r="CG44" s="209" t="s">
        <v>472</v>
      </c>
      <c r="CH44" s="209" t="s">
        <v>472</v>
      </c>
      <c r="CI44" s="209" t="s">
        <v>472</v>
      </c>
      <c r="CJ44" s="209" t="s">
        <v>472</v>
      </c>
      <c r="CK44" s="209" t="s">
        <v>472</v>
      </c>
      <c r="CL44" s="209" t="s">
        <v>472</v>
      </c>
      <c r="CM44" s="209" t="s">
        <v>472</v>
      </c>
      <c r="CN44" s="209" t="s">
        <v>472</v>
      </c>
      <c r="CO44" s="209" t="s">
        <v>472</v>
      </c>
      <c r="CP44" s="209" t="s">
        <v>472</v>
      </c>
      <c r="CQ44" s="209" t="s">
        <v>472</v>
      </c>
      <c r="CR44" s="209" t="s">
        <v>472</v>
      </c>
      <c r="CS44" s="209" t="s">
        <v>472</v>
      </c>
      <c r="CT44" s="209" t="s">
        <v>472</v>
      </c>
      <c r="CU44" s="209" t="s">
        <v>472</v>
      </c>
      <c r="CV44" s="209" t="s">
        <v>472</v>
      </c>
      <c r="CW44" s="209" t="s">
        <v>472</v>
      </c>
      <c r="CX44" s="209" t="s">
        <v>472</v>
      </c>
      <c r="CY44" s="209" t="s">
        <v>472</v>
      </c>
      <c r="CZ44" s="209" t="s">
        <v>472</v>
      </c>
      <c r="DA44" s="209" t="s">
        <v>472</v>
      </c>
      <c r="DB44" s="209" t="s">
        <v>472</v>
      </c>
      <c r="DC44" s="209" t="s">
        <v>472</v>
      </c>
    </row>
    <row r="45" spans="1:107">
      <c r="A45" s="213" t="s">
        <v>460</v>
      </c>
      <c r="B45" s="214">
        <v>1475</v>
      </c>
      <c r="C45" s="214">
        <v>1475</v>
      </c>
      <c r="D45" s="215">
        <v>0</v>
      </c>
      <c r="E45" s="216">
        <f t="shared" si="0"/>
        <v>0</v>
      </c>
      <c r="F45" s="217">
        <v>45688</v>
      </c>
      <c r="G45" s="215" t="s">
        <v>148</v>
      </c>
      <c r="H45" s="215" t="s">
        <v>469</v>
      </c>
      <c r="I45" s="209">
        <v>2021</v>
      </c>
      <c r="J45" s="209" t="s">
        <v>461</v>
      </c>
      <c r="K45" s="209" t="s">
        <v>462</v>
      </c>
      <c r="L45" s="218">
        <v>282648</v>
      </c>
      <c r="M45" s="209" t="s">
        <v>463</v>
      </c>
      <c r="N45" s="209" t="s">
        <v>464</v>
      </c>
      <c r="O45" s="209" t="s">
        <v>465</v>
      </c>
      <c r="P45" s="217">
        <v>42151</v>
      </c>
      <c r="Q45" s="217" t="s">
        <v>559</v>
      </c>
      <c r="R45" s="209" t="s">
        <v>464</v>
      </c>
      <c r="S45" s="209" t="s">
        <v>466</v>
      </c>
      <c r="T45" s="209">
        <v>115</v>
      </c>
      <c r="U45" s="218">
        <v>0</v>
      </c>
      <c r="V45" s="219">
        <v>0</v>
      </c>
      <c r="W45" s="209" t="s">
        <v>467</v>
      </c>
      <c r="X45" s="209" t="s">
        <v>468</v>
      </c>
      <c r="Y45" s="209" t="s">
        <v>468</v>
      </c>
      <c r="Z45" s="209" t="s">
        <v>469</v>
      </c>
      <c r="AA45" s="213" t="s">
        <v>460</v>
      </c>
      <c r="AB45" s="216">
        <f t="shared" si="1"/>
        <v>1475</v>
      </c>
      <c r="AC45" s="216">
        <v>7369</v>
      </c>
      <c r="AD45" s="216">
        <f t="shared" si="2"/>
        <v>7369</v>
      </c>
      <c r="AE45" s="209" t="s">
        <v>559</v>
      </c>
      <c r="AF45" s="209" t="s">
        <v>470</v>
      </c>
      <c r="AG45" s="219">
        <v>826400</v>
      </c>
      <c r="AH45" s="209" t="s">
        <v>470</v>
      </c>
      <c r="AI45" s="221">
        <v>41970</v>
      </c>
      <c r="AJ45" s="209" t="s">
        <v>471</v>
      </c>
      <c r="AK45" s="209" t="s">
        <v>472</v>
      </c>
      <c r="AL45" s="209" t="s">
        <v>472</v>
      </c>
      <c r="AM45" s="209" t="s">
        <v>472</v>
      </c>
      <c r="AN45" s="209" t="s">
        <v>472</v>
      </c>
      <c r="AO45" s="209" t="s">
        <v>472</v>
      </c>
      <c r="AP45" s="209" t="s">
        <v>472</v>
      </c>
      <c r="AQ45" s="209" t="s">
        <v>472</v>
      </c>
      <c r="AR45" s="209" t="s">
        <v>472</v>
      </c>
      <c r="AS45" s="209" t="s">
        <v>472</v>
      </c>
      <c r="AT45" s="209" t="s">
        <v>472</v>
      </c>
      <c r="AU45" s="209" t="s">
        <v>472</v>
      </c>
      <c r="AV45" s="209" t="s">
        <v>472</v>
      </c>
      <c r="AW45" s="209" t="s">
        <v>472</v>
      </c>
      <c r="AX45" s="209" t="s">
        <v>472</v>
      </c>
      <c r="AY45" s="209" t="s">
        <v>472</v>
      </c>
      <c r="AZ45" s="209" t="s">
        <v>472</v>
      </c>
      <c r="BA45" s="209" t="s">
        <v>472</v>
      </c>
      <c r="BB45" s="209" t="s">
        <v>472</v>
      </c>
      <c r="BC45" s="209" t="s">
        <v>472</v>
      </c>
      <c r="BD45" s="209" t="s">
        <v>472</v>
      </c>
      <c r="BE45" s="209" t="s">
        <v>472</v>
      </c>
      <c r="BF45" s="209" t="s">
        <v>472</v>
      </c>
      <c r="BG45" s="209" t="s">
        <v>472</v>
      </c>
      <c r="BH45" s="209" t="s">
        <v>472</v>
      </c>
      <c r="BI45" s="209" t="s">
        <v>472</v>
      </c>
      <c r="BJ45" s="209" t="s">
        <v>472</v>
      </c>
      <c r="BK45" s="209" t="s">
        <v>472</v>
      </c>
      <c r="BL45" s="209" t="s">
        <v>472</v>
      </c>
      <c r="BM45" s="209" t="s">
        <v>472</v>
      </c>
      <c r="BN45" s="209" t="s">
        <v>472</v>
      </c>
      <c r="BO45" s="209" t="s">
        <v>472</v>
      </c>
      <c r="BP45" s="209" t="s">
        <v>472</v>
      </c>
      <c r="BQ45" s="209" t="s">
        <v>472</v>
      </c>
      <c r="BR45" s="209" t="s">
        <v>472</v>
      </c>
      <c r="BS45" s="209" t="s">
        <v>472</v>
      </c>
      <c r="BT45" s="209" t="s">
        <v>472</v>
      </c>
      <c r="BU45" s="209" t="s">
        <v>472</v>
      </c>
      <c r="BV45" s="209" t="s">
        <v>472</v>
      </c>
      <c r="BW45" s="209" t="s">
        <v>472</v>
      </c>
      <c r="BX45" s="209" t="s">
        <v>472</v>
      </c>
      <c r="BY45" s="209" t="s">
        <v>472</v>
      </c>
      <c r="BZ45" s="209" t="s">
        <v>472</v>
      </c>
      <c r="CA45" s="209" t="s">
        <v>472</v>
      </c>
      <c r="CB45" s="209" t="s">
        <v>472</v>
      </c>
      <c r="CC45" s="209" t="s">
        <v>472</v>
      </c>
      <c r="CD45" s="209" t="s">
        <v>472</v>
      </c>
      <c r="CE45" s="209" t="s">
        <v>472</v>
      </c>
      <c r="CF45" s="209" t="s">
        <v>472</v>
      </c>
      <c r="CG45" s="209" t="s">
        <v>472</v>
      </c>
      <c r="CH45" s="209" t="s">
        <v>472</v>
      </c>
      <c r="CI45" s="209" t="s">
        <v>472</v>
      </c>
      <c r="CJ45" s="209" t="s">
        <v>472</v>
      </c>
      <c r="CK45" s="209" t="s">
        <v>472</v>
      </c>
      <c r="CL45" s="209" t="s">
        <v>472</v>
      </c>
      <c r="CM45" s="209" t="s">
        <v>472</v>
      </c>
      <c r="CN45" s="209" t="s">
        <v>472</v>
      </c>
      <c r="CO45" s="209" t="s">
        <v>472</v>
      </c>
      <c r="CP45" s="209" t="s">
        <v>472</v>
      </c>
      <c r="CQ45" s="209" t="s">
        <v>472</v>
      </c>
      <c r="CR45" s="209" t="s">
        <v>472</v>
      </c>
      <c r="CS45" s="209" t="s">
        <v>472</v>
      </c>
      <c r="CT45" s="209" t="s">
        <v>472</v>
      </c>
      <c r="CU45" s="209" t="s">
        <v>472</v>
      </c>
      <c r="CV45" s="209" t="s">
        <v>472</v>
      </c>
      <c r="CW45" s="209" t="s">
        <v>472</v>
      </c>
      <c r="CX45" s="209" t="s">
        <v>472</v>
      </c>
      <c r="CY45" s="209" t="s">
        <v>472</v>
      </c>
      <c r="CZ45" s="209" t="s">
        <v>472</v>
      </c>
      <c r="DA45" s="209" t="s">
        <v>472</v>
      </c>
      <c r="DB45" s="209" t="s">
        <v>472</v>
      </c>
      <c r="DC45" s="209" t="s">
        <v>472</v>
      </c>
    </row>
    <row r="46" spans="1:107">
      <c r="A46" s="213" t="s">
        <v>460</v>
      </c>
      <c r="B46" s="214">
        <v>1476</v>
      </c>
      <c r="C46" s="214">
        <v>1476</v>
      </c>
      <c r="D46" s="215">
        <v>8583</v>
      </c>
      <c r="E46" s="216">
        <f t="shared" si="0"/>
        <v>8583</v>
      </c>
      <c r="F46" s="217">
        <v>45688</v>
      </c>
      <c r="G46" s="215" t="s">
        <v>148</v>
      </c>
      <c r="H46" s="215" t="s">
        <v>469</v>
      </c>
      <c r="I46" s="209">
        <v>2021</v>
      </c>
      <c r="J46" s="209" t="s">
        <v>461</v>
      </c>
      <c r="K46" s="209" t="s">
        <v>462</v>
      </c>
      <c r="L46" s="218">
        <v>1937518</v>
      </c>
      <c r="M46" s="209" t="s">
        <v>463</v>
      </c>
      <c r="N46" s="209" t="s">
        <v>464</v>
      </c>
      <c r="O46" s="209" t="s">
        <v>465</v>
      </c>
      <c r="P46" s="217">
        <v>42151</v>
      </c>
      <c r="Q46" s="217" t="s">
        <v>559</v>
      </c>
      <c r="R46" s="209" t="s">
        <v>464</v>
      </c>
      <c r="S46" s="209" t="s">
        <v>466</v>
      </c>
      <c r="T46" s="209">
        <v>116</v>
      </c>
      <c r="U46" s="218">
        <v>0</v>
      </c>
      <c r="V46" s="219">
        <v>0</v>
      </c>
      <c r="W46" s="209" t="s">
        <v>467</v>
      </c>
      <c r="X46" s="209" t="s">
        <v>468</v>
      </c>
      <c r="Y46" s="209" t="s">
        <v>468</v>
      </c>
      <c r="Z46" s="209" t="s">
        <v>469</v>
      </c>
      <c r="AA46" s="213" t="s">
        <v>460</v>
      </c>
      <c r="AB46" s="216">
        <f t="shared" si="1"/>
        <v>1476</v>
      </c>
      <c r="AC46" s="216">
        <v>7388</v>
      </c>
      <c r="AD46" s="216">
        <f t="shared" si="2"/>
        <v>7388</v>
      </c>
      <c r="AE46" s="209" t="s">
        <v>559</v>
      </c>
      <c r="AF46" s="209" t="s">
        <v>470</v>
      </c>
      <c r="AG46" s="219">
        <v>6605600</v>
      </c>
      <c r="AH46" s="209" t="s">
        <v>470</v>
      </c>
      <c r="AI46" s="221">
        <v>42067</v>
      </c>
      <c r="AJ46" s="209" t="s">
        <v>471</v>
      </c>
      <c r="AK46" s="209" t="s">
        <v>472</v>
      </c>
      <c r="AL46" s="209" t="s">
        <v>472</v>
      </c>
      <c r="AM46" s="209" t="s">
        <v>472</v>
      </c>
      <c r="AN46" s="209" t="s">
        <v>472</v>
      </c>
      <c r="AO46" s="209" t="s">
        <v>472</v>
      </c>
      <c r="AP46" s="209" t="s">
        <v>472</v>
      </c>
      <c r="AQ46" s="209" t="s">
        <v>472</v>
      </c>
      <c r="AR46" s="209" t="s">
        <v>472</v>
      </c>
      <c r="AS46" s="209" t="s">
        <v>472</v>
      </c>
      <c r="AT46" s="209" t="s">
        <v>472</v>
      </c>
      <c r="AU46" s="209" t="s">
        <v>472</v>
      </c>
      <c r="AV46" s="209" t="s">
        <v>472</v>
      </c>
      <c r="AW46" s="209" t="s">
        <v>472</v>
      </c>
      <c r="AX46" s="209" t="s">
        <v>472</v>
      </c>
      <c r="AY46" s="209" t="s">
        <v>472</v>
      </c>
      <c r="AZ46" s="209" t="s">
        <v>472</v>
      </c>
      <c r="BA46" s="209" t="s">
        <v>472</v>
      </c>
      <c r="BB46" s="209" t="s">
        <v>472</v>
      </c>
      <c r="BC46" s="209" t="s">
        <v>472</v>
      </c>
      <c r="BD46" s="209" t="s">
        <v>472</v>
      </c>
      <c r="BE46" s="209" t="s">
        <v>472</v>
      </c>
      <c r="BF46" s="209" t="s">
        <v>472</v>
      </c>
      <c r="BG46" s="209" t="s">
        <v>472</v>
      </c>
      <c r="BH46" s="209" t="s">
        <v>472</v>
      </c>
      <c r="BI46" s="209" t="s">
        <v>472</v>
      </c>
      <c r="BJ46" s="209" t="s">
        <v>472</v>
      </c>
      <c r="BK46" s="209" t="s">
        <v>472</v>
      </c>
      <c r="BL46" s="209" t="s">
        <v>472</v>
      </c>
      <c r="BM46" s="209" t="s">
        <v>472</v>
      </c>
      <c r="BN46" s="209" t="s">
        <v>472</v>
      </c>
      <c r="BO46" s="209" t="s">
        <v>472</v>
      </c>
      <c r="BP46" s="209" t="s">
        <v>472</v>
      </c>
      <c r="BQ46" s="209" t="s">
        <v>472</v>
      </c>
      <c r="BR46" s="209" t="s">
        <v>472</v>
      </c>
      <c r="BS46" s="209" t="s">
        <v>472</v>
      </c>
      <c r="BT46" s="209" t="s">
        <v>472</v>
      </c>
      <c r="BU46" s="209" t="s">
        <v>472</v>
      </c>
      <c r="BV46" s="209" t="s">
        <v>472</v>
      </c>
      <c r="BW46" s="209" t="s">
        <v>472</v>
      </c>
      <c r="BX46" s="209" t="s">
        <v>472</v>
      </c>
      <c r="BY46" s="209" t="s">
        <v>472</v>
      </c>
      <c r="BZ46" s="209" t="s">
        <v>472</v>
      </c>
      <c r="CA46" s="209" t="s">
        <v>472</v>
      </c>
      <c r="CB46" s="209" t="s">
        <v>472</v>
      </c>
      <c r="CC46" s="209" t="s">
        <v>472</v>
      </c>
      <c r="CD46" s="209" t="s">
        <v>472</v>
      </c>
      <c r="CE46" s="209" t="s">
        <v>472</v>
      </c>
      <c r="CF46" s="209" t="s">
        <v>472</v>
      </c>
      <c r="CG46" s="209" t="s">
        <v>472</v>
      </c>
      <c r="CH46" s="209" t="s">
        <v>472</v>
      </c>
      <c r="CI46" s="209" t="s">
        <v>472</v>
      </c>
      <c r="CJ46" s="209" t="s">
        <v>472</v>
      </c>
      <c r="CK46" s="209" t="s">
        <v>472</v>
      </c>
      <c r="CL46" s="209" t="s">
        <v>472</v>
      </c>
      <c r="CM46" s="209" t="s">
        <v>472</v>
      </c>
      <c r="CN46" s="209" t="s">
        <v>472</v>
      </c>
      <c r="CO46" s="209" t="s">
        <v>472</v>
      </c>
      <c r="CP46" s="209" t="s">
        <v>472</v>
      </c>
      <c r="CQ46" s="209" t="s">
        <v>472</v>
      </c>
      <c r="CR46" s="209" t="s">
        <v>472</v>
      </c>
      <c r="CS46" s="209" t="s">
        <v>472</v>
      </c>
      <c r="CT46" s="209" t="s">
        <v>472</v>
      </c>
      <c r="CU46" s="209" t="s">
        <v>472</v>
      </c>
      <c r="CV46" s="209" t="s">
        <v>472</v>
      </c>
      <c r="CW46" s="209" t="s">
        <v>472</v>
      </c>
      <c r="CX46" s="209" t="s">
        <v>472</v>
      </c>
      <c r="CY46" s="209" t="s">
        <v>472</v>
      </c>
      <c r="CZ46" s="209" t="s">
        <v>472</v>
      </c>
      <c r="DA46" s="209" t="s">
        <v>472</v>
      </c>
      <c r="DB46" s="209" t="s">
        <v>472</v>
      </c>
      <c r="DC46" s="209" t="s">
        <v>472</v>
      </c>
    </row>
    <row r="47" spans="1:107">
      <c r="A47" s="213" t="s">
        <v>460</v>
      </c>
      <c r="B47" s="214">
        <v>1478</v>
      </c>
      <c r="C47" s="214">
        <v>1478</v>
      </c>
      <c r="D47" s="215">
        <v>0</v>
      </c>
      <c r="E47" s="216">
        <f t="shared" si="0"/>
        <v>0</v>
      </c>
      <c r="F47" s="217">
        <v>45688</v>
      </c>
      <c r="G47" s="215" t="s">
        <v>148</v>
      </c>
      <c r="H47" s="215" t="s">
        <v>469</v>
      </c>
      <c r="I47" s="209">
        <v>2021</v>
      </c>
      <c r="J47" s="209" t="s">
        <v>461</v>
      </c>
      <c r="K47" s="209" t="s">
        <v>462</v>
      </c>
      <c r="L47" s="218">
        <v>429024</v>
      </c>
      <c r="M47" s="209" t="s">
        <v>463</v>
      </c>
      <c r="N47" s="209" t="s">
        <v>464</v>
      </c>
      <c r="O47" s="209" t="s">
        <v>465</v>
      </c>
      <c r="P47" s="217">
        <v>42173</v>
      </c>
      <c r="Q47" s="217" t="s">
        <v>559</v>
      </c>
      <c r="R47" s="209" t="s">
        <v>464</v>
      </c>
      <c r="S47" s="209" t="s">
        <v>466</v>
      </c>
      <c r="T47" s="209">
        <v>110</v>
      </c>
      <c r="U47" s="218">
        <v>0</v>
      </c>
      <c r="V47" s="219">
        <v>0</v>
      </c>
      <c r="W47" s="209" t="s">
        <v>467</v>
      </c>
      <c r="X47" s="209" t="s">
        <v>468</v>
      </c>
      <c r="Y47" s="209" t="s">
        <v>468</v>
      </c>
      <c r="Z47" s="209" t="s">
        <v>469</v>
      </c>
      <c r="AA47" s="213" t="s">
        <v>460</v>
      </c>
      <c r="AB47" s="216">
        <f t="shared" si="1"/>
        <v>1478</v>
      </c>
      <c r="AC47" s="216">
        <v>7338</v>
      </c>
      <c r="AD47" s="216">
        <f t="shared" si="2"/>
        <v>7338</v>
      </c>
      <c r="AE47" s="209" t="s">
        <v>559</v>
      </c>
      <c r="AF47" s="209" t="s">
        <v>470</v>
      </c>
      <c r="AG47" s="219">
        <v>1097934.08</v>
      </c>
      <c r="AH47" s="209" t="s">
        <v>470</v>
      </c>
      <c r="AI47" s="221">
        <v>41879</v>
      </c>
      <c r="AJ47" s="209" t="s">
        <v>471</v>
      </c>
      <c r="AK47" s="209" t="s">
        <v>472</v>
      </c>
      <c r="AL47" s="209" t="s">
        <v>472</v>
      </c>
      <c r="AM47" s="209" t="s">
        <v>472</v>
      </c>
      <c r="AN47" s="209" t="s">
        <v>472</v>
      </c>
      <c r="AO47" s="209" t="s">
        <v>472</v>
      </c>
      <c r="AP47" s="209" t="s">
        <v>472</v>
      </c>
      <c r="AQ47" s="209" t="s">
        <v>472</v>
      </c>
      <c r="AR47" s="209" t="s">
        <v>472</v>
      </c>
      <c r="AS47" s="209" t="s">
        <v>472</v>
      </c>
      <c r="AT47" s="209" t="s">
        <v>472</v>
      </c>
      <c r="AU47" s="209" t="s">
        <v>472</v>
      </c>
      <c r="AV47" s="209" t="s">
        <v>472</v>
      </c>
      <c r="AW47" s="209" t="s">
        <v>472</v>
      </c>
      <c r="AX47" s="209" t="s">
        <v>472</v>
      </c>
      <c r="AY47" s="209" t="s">
        <v>472</v>
      </c>
      <c r="AZ47" s="209" t="s">
        <v>472</v>
      </c>
      <c r="BA47" s="209" t="s">
        <v>472</v>
      </c>
      <c r="BB47" s="209" t="s">
        <v>472</v>
      </c>
      <c r="BC47" s="209" t="s">
        <v>472</v>
      </c>
      <c r="BD47" s="209" t="s">
        <v>472</v>
      </c>
      <c r="BE47" s="209" t="s">
        <v>472</v>
      </c>
      <c r="BF47" s="209" t="s">
        <v>472</v>
      </c>
      <c r="BG47" s="209" t="s">
        <v>472</v>
      </c>
      <c r="BH47" s="209" t="s">
        <v>472</v>
      </c>
      <c r="BI47" s="209" t="s">
        <v>472</v>
      </c>
      <c r="BJ47" s="209" t="s">
        <v>472</v>
      </c>
      <c r="BK47" s="209" t="s">
        <v>472</v>
      </c>
      <c r="BL47" s="209" t="s">
        <v>472</v>
      </c>
      <c r="BM47" s="209" t="s">
        <v>472</v>
      </c>
      <c r="BN47" s="209" t="s">
        <v>472</v>
      </c>
      <c r="BO47" s="209" t="s">
        <v>472</v>
      </c>
      <c r="BP47" s="209" t="s">
        <v>472</v>
      </c>
      <c r="BQ47" s="209" t="s">
        <v>472</v>
      </c>
      <c r="BR47" s="209" t="s">
        <v>472</v>
      </c>
      <c r="BS47" s="209" t="s">
        <v>472</v>
      </c>
      <c r="BT47" s="209" t="s">
        <v>472</v>
      </c>
      <c r="BU47" s="209" t="s">
        <v>472</v>
      </c>
      <c r="BV47" s="209" t="s">
        <v>472</v>
      </c>
      <c r="BW47" s="209" t="s">
        <v>472</v>
      </c>
      <c r="BX47" s="209" t="s">
        <v>472</v>
      </c>
      <c r="BY47" s="209" t="s">
        <v>472</v>
      </c>
      <c r="BZ47" s="209" t="s">
        <v>472</v>
      </c>
      <c r="CA47" s="209" t="s">
        <v>472</v>
      </c>
      <c r="CB47" s="209" t="s">
        <v>472</v>
      </c>
      <c r="CC47" s="209" t="s">
        <v>472</v>
      </c>
      <c r="CD47" s="209" t="s">
        <v>472</v>
      </c>
      <c r="CE47" s="209" t="s">
        <v>472</v>
      </c>
      <c r="CF47" s="209" t="s">
        <v>472</v>
      </c>
      <c r="CG47" s="209" t="s">
        <v>472</v>
      </c>
      <c r="CH47" s="209" t="s">
        <v>472</v>
      </c>
      <c r="CI47" s="209" t="s">
        <v>472</v>
      </c>
      <c r="CJ47" s="209" t="s">
        <v>472</v>
      </c>
      <c r="CK47" s="209" t="s">
        <v>472</v>
      </c>
      <c r="CL47" s="209" t="s">
        <v>472</v>
      </c>
      <c r="CM47" s="209" t="s">
        <v>472</v>
      </c>
      <c r="CN47" s="209" t="s">
        <v>472</v>
      </c>
      <c r="CO47" s="209" t="s">
        <v>472</v>
      </c>
      <c r="CP47" s="209" t="s">
        <v>472</v>
      </c>
      <c r="CQ47" s="209" t="s">
        <v>472</v>
      </c>
      <c r="CR47" s="209" t="s">
        <v>472</v>
      </c>
      <c r="CS47" s="209" t="s">
        <v>472</v>
      </c>
      <c r="CT47" s="209" t="s">
        <v>472</v>
      </c>
      <c r="CU47" s="209" t="s">
        <v>472</v>
      </c>
      <c r="CV47" s="209" t="s">
        <v>472</v>
      </c>
      <c r="CW47" s="209" t="s">
        <v>472</v>
      </c>
      <c r="CX47" s="209" t="s">
        <v>472</v>
      </c>
      <c r="CY47" s="209" t="s">
        <v>472</v>
      </c>
      <c r="CZ47" s="209" t="s">
        <v>472</v>
      </c>
      <c r="DA47" s="209" t="s">
        <v>472</v>
      </c>
      <c r="DB47" s="209" t="s">
        <v>472</v>
      </c>
      <c r="DC47" s="209" t="s">
        <v>472</v>
      </c>
    </row>
    <row r="48" spans="1:107">
      <c r="A48" s="213" t="s">
        <v>460</v>
      </c>
      <c r="B48" s="214">
        <v>1479</v>
      </c>
      <c r="C48" s="214">
        <v>1479</v>
      </c>
      <c r="D48" s="215">
        <v>0</v>
      </c>
      <c r="E48" s="216">
        <f t="shared" si="0"/>
        <v>0</v>
      </c>
      <c r="F48" s="217">
        <v>45688</v>
      </c>
      <c r="G48" s="215" t="s">
        <v>148</v>
      </c>
      <c r="H48" s="215" t="s">
        <v>469</v>
      </c>
      <c r="I48" s="209">
        <v>2021</v>
      </c>
      <c r="J48" s="209" t="s">
        <v>461</v>
      </c>
      <c r="K48" s="209" t="s">
        <v>462</v>
      </c>
      <c r="L48" s="218">
        <v>1747252</v>
      </c>
      <c r="M48" s="209" t="s">
        <v>463</v>
      </c>
      <c r="N48" s="209" t="s">
        <v>464</v>
      </c>
      <c r="O48" s="209" t="s">
        <v>465</v>
      </c>
      <c r="P48" s="217">
        <v>42174</v>
      </c>
      <c r="Q48" s="217" t="s">
        <v>558</v>
      </c>
      <c r="R48" s="209" t="s">
        <v>464</v>
      </c>
      <c r="S48" s="209" t="s">
        <v>466</v>
      </c>
      <c r="T48" s="209">
        <v>116</v>
      </c>
      <c r="U48" s="218">
        <v>0</v>
      </c>
      <c r="V48" s="219">
        <v>0</v>
      </c>
      <c r="W48" s="209" t="s">
        <v>467</v>
      </c>
      <c r="X48" s="209" t="s">
        <v>468</v>
      </c>
      <c r="Y48" s="209" t="s">
        <v>468</v>
      </c>
      <c r="Z48" s="209" t="s">
        <v>469</v>
      </c>
      <c r="AA48" s="213" t="s">
        <v>460</v>
      </c>
      <c r="AB48" s="216">
        <f t="shared" si="1"/>
        <v>1479</v>
      </c>
      <c r="AC48" s="216">
        <v>7351</v>
      </c>
      <c r="AD48" s="216">
        <f t="shared" si="2"/>
        <v>7351</v>
      </c>
      <c r="AE48" s="209" t="s">
        <v>558</v>
      </c>
      <c r="AF48" s="209" t="s">
        <v>470</v>
      </c>
      <c r="AG48" s="219">
        <v>6614000</v>
      </c>
      <c r="AH48" s="209" t="s">
        <v>470</v>
      </c>
      <c r="AI48" s="221">
        <v>42068</v>
      </c>
      <c r="AJ48" s="209" t="s">
        <v>471</v>
      </c>
      <c r="AK48" s="209" t="s">
        <v>472</v>
      </c>
      <c r="AL48" s="209" t="s">
        <v>472</v>
      </c>
      <c r="AM48" s="209" t="s">
        <v>472</v>
      </c>
      <c r="AN48" s="209" t="s">
        <v>472</v>
      </c>
      <c r="AO48" s="209" t="s">
        <v>472</v>
      </c>
      <c r="AP48" s="209" t="s">
        <v>472</v>
      </c>
      <c r="AQ48" s="209" t="s">
        <v>472</v>
      </c>
      <c r="AR48" s="209" t="s">
        <v>472</v>
      </c>
      <c r="AS48" s="209" t="s">
        <v>472</v>
      </c>
      <c r="AT48" s="209" t="s">
        <v>472</v>
      </c>
      <c r="AU48" s="209" t="s">
        <v>472</v>
      </c>
      <c r="AV48" s="209" t="s">
        <v>472</v>
      </c>
      <c r="AW48" s="209" t="s">
        <v>472</v>
      </c>
      <c r="AX48" s="209" t="s">
        <v>472</v>
      </c>
      <c r="AY48" s="209" t="s">
        <v>472</v>
      </c>
      <c r="AZ48" s="209" t="s">
        <v>472</v>
      </c>
      <c r="BA48" s="209" t="s">
        <v>472</v>
      </c>
      <c r="BB48" s="209" t="s">
        <v>472</v>
      </c>
      <c r="BC48" s="209" t="s">
        <v>472</v>
      </c>
      <c r="BD48" s="209" t="s">
        <v>472</v>
      </c>
      <c r="BE48" s="209" t="s">
        <v>472</v>
      </c>
      <c r="BF48" s="209" t="s">
        <v>472</v>
      </c>
      <c r="BG48" s="209" t="s">
        <v>472</v>
      </c>
      <c r="BH48" s="209" t="s">
        <v>472</v>
      </c>
      <c r="BI48" s="209" t="s">
        <v>472</v>
      </c>
      <c r="BJ48" s="209" t="s">
        <v>472</v>
      </c>
      <c r="BK48" s="209" t="s">
        <v>472</v>
      </c>
      <c r="BL48" s="209" t="s">
        <v>472</v>
      </c>
      <c r="BM48" s="209" t="s">
        <v>472</v>
      </c>
      <c r="BN48" s="209" t="s">
        <v>472</v>
      </c>
      <c r="BO48" s="209" t="s">
        <v>472</v>
      </c>
      <c r="BP48" s="209" t="s">
        <v>472</v>
      </c>
      <c r="BQ48" s="209" t="s">
        <v>472</v>
      </c>
      <c r="BR48" s="209" t="s">
        <v>472</v>
      </c>
      <c r="BS48" s="209" t="s">
        <v>472</v>
      </c>
      <c r="BT48" s="209" t="s">
        <v>472</v>
      </c>
      <c r="BU48" s="209" t="s">
        <v>472</v>
      </c>
      <c r="BV48" s="209" t="s">
        <v>472</v>
      </c>
      <c r="BW48" s="209" t="s">
        <v>472</v>
      </c>
      <c r="BX48" s="209" t="s">
        <v>472</v>
      </c>
      <c r="BY48" s="209" t="s">
        <v>472</v>
      </c>
      <c r="BZ48" s="209" t="s">
        <v>472</v>
      </c>
      <c r="CA48" s="209" t="s">
        <v>472</v>
      </c>
      <c r="CB48" s="209" t="s">
        <v>472</v>
      </c>
      <c r="CC48" s="209" t="s">
        <v>472</v>
      </c>
      <c r="CD48" s="209" t="s">
        <v>472</v>
      </c>
      <c r="CE48" s="209" t="s">
        <v>472</v>
      </c>
      <c r="CF48" s="209" t="s">
        <v>472</v>
      </c>
      <c r="CG48" s="209" t="s">
        <v>472</v>
      </c>
      <c r="CH48" s="209" t="s">
        <v>472</v>
      </c>
      <c r="CI48" s="209" t="s">
        <v>472</v>
      </c>
      <c r="CJ48" s="209" t="s">
        <v>472</v>
      </c>
      <c r="CK48" s="209" t="s">
        <v>472</v>
      </c>
      <c r="CL48" s="209" t="s">
        <v>472</v>
      </c>
      <c r="CM48" s="209" t="s">
        <v>472</v>
      </c>
      <c r="CN48" s="209" t="s">
        <v>472</v>
      </c>
      <c r="CO48" s="209" t="s">
        <v>472</v>
      </c>
      <c r="CP48" s="209" t="s">
        <v>472</v>
      </c>
      <c r="CQ48" s="209" t="s">
        <v>472</v>
      </c>
      <c r="CR48" s="209" t="s">
        <v>472</v>
      </c>
      <c r="CS48" s="209" t="s">
        <v>472</v>
      </c>
      <c r="CT48" s="209" t="s">
        <v>472</v>
      </c>
      <c r="CU48" s="209" t="s">
        <v>472</v>
      </c>
      <c r="CV48" s="209" t="s">
        <v>472</v>
      </c>
      <c r="CW48" s="209" t="s">
        <v>472</v>
      </c>
      <c r="CX48" s="209" t="s">
        <v>472</v>
      </c>
      <c r="CY48" s="209" t="s">
        <v>472</v>
      </c>
      <c r="CZ48" s="209" t="s">
        <v>472</v>
      </c>
      <c r="DA48" s="209" t="s">
        <v>472</v>
      </c>
      <c r="DB48" s="209" t="s">
        <v>472</v>
      </c>
      <c r="DC48" s="209" t="s">
        <v>472</v>
      </c>
    </row>
    <row r="49" spans="1:107">
      <c r="A49" s="213" t="s">
        <v>460</v>
      </c>
      <c r="B49" s="214">
        <v>1500</v>
      </c>
      <c r="C49" s="214">
        <v>1500</v>
      </c>
      <c r="D49" s="215">
        <v>0</v>
      </c>
      <c r="E49" s="216">
        <f t="shared" si="0"/>
        <v>0</v>
      </c>
      <c r="F49" s="217">
        <v>45688</v>
      </c>
      <c r="G49" s="215" t="s">
        <v>148</v>
      </c>
      <c r="H49" s="215" t="s">
        <v>469</v>
      </c>
      <c r="I49" s="209">
        <v>2021</v>
      </c>
      <c r="J49" s="209" t="s">
        <v>461</v>
      </c>
      <c r="K49" s="209" t="s">
        <v>462</v>
      </c>
      <c r="L49" s="218">
        <v>142500</v>
      </c>
      <c r="M49" s="209" t="s">
        <v>463</v>
      </c>
      <c r="N49" s="209" t="s">
        <v>464</v>
      </c>
      <c r="O49" s="209" t="s">
        <v>465</v>
      </c>
      <c r="P49" s="217">
        <v>42229</v>
      </c>
      <c r="Q49" s="217" t="s">
        <v>559</v>
      </c>
      <c r="R49" s="209" t="s">
        <v>464</v>
      </c>
      <c r="S49" s="209" t="s">
        <v>466</v>
      </c>
      <c r="T49" s="209">
        <v>103</v>
      </c>
      <c r="U49" s="218">
        <v>0</v>
      </c>
      <c r="V49" s="219">
        <v>0</v>
      </c>
      <c r="W49" s="209" t="s">
        <v>467</v>
      </c>
      <c r="X49" s="209" t="s">
        <v>468</v>
      </c>
      <c r="Y49" s="209" t="s">
        <v>468</v>
      </c>
      <c r="Z49" s="209" t="s">
        <v>469</v>
      </c>
      <c r="AA49" s="213" t="s">
        <v>460</v>
      </c>
      <c r="AB49" s="216">
        <f t="shared" si="1"/>
        <v>1500</v>
      </c>
      <c r="AC49" s="216">
        <v>7403</v>
      </c>
      <c r="AD49" s="216">
        <f t="shared" si="2"/>
        <v>7403</v>
      </c>
      <c r="AE49" s="209" t="s">
        <v>559</v>
      </c>
      <c r="AF49" s="209" t="s">
        <v>470</v>
      </c>
      <c r="AG49" s="219">
        <v>715002.7</v>
      </c>
      <c r="AH49" s="209" t="s">
        <v>470</v>
      </c>
      <c r="AI49" s="221">
        <v>42082</v>
      </c>
      <c r="AJ49" s="209" t="s">
        <v>471</v>
      </c>
      <c r="AK49" s="209" t="s">
        <v>472</v>
      </c>
      <c r="AL49" s="209" t="s">
        <v>472</v>
      </c>
      <c r="AM49" s="209" t="s">
        <v>472</v>
      </c>
      <c r="AN49" s="209" t="s">
        <v>472</v>
      </c>
      <c r="AO49" s="209" t="s">
        <v>472</v>
      </c>
      <c r="AP49" s="209" t="s">
        <v>472</v>
      </c>
      <c r="AQ49" s="209" t="s">
        <v>472</v>
      </c>
      <c r="AR49" s="209" t="s">
        <v>472</v>
      </c>
      <c r="AS49" s="209" t="s">
        <v>472</v>
      </c>
      <c r="AT49" s="209" t="s">
        <v>472</v>
      </c>
      <c r="AU49" s="209" t="s">
        <v>472</v>
      </c>
      <c r="AV49" s="209" t="s">
        <v>472</v>
      </c>
      <c r="AW49" s="209" t="s">
        <v>472</v>
      </c>
      <c r="AX49" s="209" t="s">
        <v>472</v>
      </c>
      <c r="AY49" s="209" t="s">
        <v>472</v>
      </c>
      <c r="AZ49" s="209" t="s">
        <v>472</v>
      </c>
      <c r="BA49" s="209" t="s">
        <v>472</v>
      </c>
      <c r="BB49" s="209" t="s">
        <v>472</v>
      </c>
      <c r="BC49" s="209" t="s">
        <v>472</v>
      </c>
      <c r="BD49" s="209" t="s">
        <v>472</v>
      </c>
      <c r="BE49" s="209" t="s">
        <v>472</v>
      </c>
      <c r="BF49" s="209" t="s">
        <v>472</v>
      </c>
      <c r="BG49" s="209" t="s">
        <v>472</v>
      </c>
      <c r="BH49" s="209" t="s">
        <v>472</v>
      </c>
      <c r="BI49" s="209" t="s">
        <v>472</v>
      </c>
      <c r="BJ49" s="209" t="s">
        <v>472</v>
      </c>
      <c r="BK49" s="209" t="s">
        <v>472</v>
      </c>
      <c r="BL49" s="209" t="s">
        <v>472</v>
      </c>
      <c r="BM49" s="209" t="s">
        <v>472</v>
      </c>
      <c r="BN49" s="209" t="s">
        <v>472</v>
      </c>
      <c r="BO49" s="209" t="s">
        <v>472</v>
      </c>
      <c r="BP49" s="209" t="s">
        <v>472</v>
      </c>
      <c r="BQ49" s="209" t="s">
        <v>472</v>
      </c>
      <c r="BR49" s="209" t="s">
        <v>472</v>
      </c>
      <c r="BS49" s="209" t="s">
        <v>472</v>
      </c>
      <c r="BT49" s="209" t="s">
        <v>472</v>
      </c>
      <c r="BU49" s="209" t="s">
        <v>472</v>
      </c>
      <c r="BV49" s="209" t="s">
        <v>472</v>
      </c>
      <c r="BW49" s="209" t="s">
        <v>472</v>
      </c>
      <c r="BX49" s="209" t="s">
        <v>472</v>
      </c>
      <c r="BY49" s="209" t="s">
        <v>472</v>
      </c>
      <c r="BZ49" s="209" t="s">
        <v>472</v>
      </c>
      <c r="CA49" s="209" t="s">
        <v>472</v>
      </c>
      <c r="CB49" s="209" t="s">
        <v>472</v>
      </c>
      <c r="CC49" s="209" t="s">
        <v>472</v>
      </c>
      <c r="CD49" s="209" t="s">
        <v>472</v>
      </c>
      <c r="CE49" s="209" t="s">
        <v>472</v>
      </c>
      <c r="CF49" s="209" t="s">
        <v>472</v>
      </c>
      <c r="CG49" s="209" t="s">
        <v>472</v>
      </c>
      <c r="CH49" s="209" t="s">
        <v>472</v>
      </c>
      <c r="CI49" s="209" t="s">
        <v>472</v>
      </c>
      <c r="CJ49" s="209" t="s">
        <v>472</v>
      </c>
      <c r="CK49" s="209" t="s">
        <v>472</v>
      </c>
      <c r="CL49" s="209" t="s">
        <v>472</v>
      </c>
      <c r="CM49" s="209" t="s">
        <v>472</v>
      </c>
      <c r="CN49" s="209" t="s">
        <v>472</v>
      </c>
      <c r="CO49" s="209" t="s">
        <v>472</v>
      </c>
      <c r="CP49" s="209" t="s">
        <v>472</v>
      </c>
      <c r="CQ49" s="209" t="s">
        <v>472</v>
      </c>
      <c r="CR49" s="209" t="s">
        <v>472</v>
      </c>
      <c r="CS49" s="209" t="s">
        <v>472</v>
      </c>
      <c r="CT49" s="209" t="s">
        <v>472</v>
      </c>
      <c r="CU49" s="209" t="s">
        <v>472</v>
      </c>
      <c r="CV49" s="209" t="s">
        <v>472</v>
      </c>
      <c r="CW49" s="209" t="s">
        <v>472</v>
      </c>
      <c r="CX49" s="209" t="s">
        <v>472</v>
      </c>
      <c r="CY49" s="209" t="s">
        <v>472</v>
      </c>
      <c r="CZ49" s="209" t="s">
        <v>472</v>
      </c>
      <c r="DA49" s="209" t="s">
        <v>472</v>
      </c>
      <c r="DB49" s="209" t="s">
        <v>472</v>
      </c>
      <c r="DC49" s="209" t="s">
        <v>472</v>
      </c>
    </row>
    <row r="50" spans="1:107">
      <c r="A50" s="213" t="s">
        <v>460</v>
      </c>
      <c r="B50" s="214">
        <v>1505</v>
      </c>
      <c r="C50" s="214">
        <v>1505</v>
      </c>
      <c r="D50" s="215">
        <v>9124</v>
      </c>
      <c r="E50" s="216">
        <f t="shared" si="0"/>
        <v>9124</v>
      </c>
      <c r="F50" s="217">
        <v>45688</v>
      </c>
      <c r="G50" s="215" t="s">
        <v>148</v>
      </c>
      <c r="H50" s="215" t="s">
        <v>469</v>
      </c>
      <c r="I50" s="209">
        <v>2021</v>
      </c>
      <c r="J50" s="209" t="s">
        <v>461</v>
      </c>
      <c r="K50" s="209" t="s">
        <v>462</v>
      </c>
      <c r="L50" s="218">
        <v>529540</v>
      </c>
      <c r="M50" s="209" t="s">
        <v>463</v>
      </c>
      <c r="N50" s="209" t="s">
        <v>464</v>
      </c>
      <c r="O50" s="209" t="s">
        <v>465</v>
      </c>
      <c r="P50" s="217">
        <v>42243</v>
      </c>
      <c r="Q50" s="217" t="s">
        <v>559</v>
      </c>
      <c r="R50" s="209" t="s">
        <v>464</v>
      </c>
      <c r="S50" s="209" t="s">
        <v>466</v>
      </c>
      <c r="T50" s="209">
        <v>110</v>
      </c>
      <c r="U50" s="218">
        <v>0</v>
      </c>
      <c r="V50" s="219">
        <v>0</v>
      </c>
      <c r="W50" s="209" t="s">
        <v>467</v>
      </c>
      <c r="X50" s="209" t="s">
        <v>468</v>
      </c>
      <c r="Y50" s="209" t="s">
        <v>468</v>
      </c>
      <c r="Z50" s="209" t="s">
        <v>469</v>
      </c>
      <c r="AA50" s="213" t="s">
        <v>460</v>
      </c>
      <c r="AB50" s="216">
        <f t="shared" si="1"/>
        <v>1505</v>
      </c>
      <c r="AC50" s="216">
        <v>7385</v>
      </c>
      <c r="AD50" s="216">
        <f t="shared" si="2"/>
        <v>7385</v>
      </c>
      <c r="AE50" s="209" t="s">
        <v>559</v>
      </c>
      <c r="AF50" s="209" t="s">
        <v>470</v>
      </c>
      <c r="AG50" s="219">
        <v>1705735.94</v>
      </c>
      <c r="AH50" s="209" t="s">
        <v>470</v>
      </c>
      <c r="AI50" s="221">
        <v>42067</v>
      </c>
      <c r="AJ50" s="209" t="s">
        <v>471</v>
      </c>
      <c r="AK50" s="209" t="s">
        <v>472</v>
      </c>
      <c r="AL50" s="209" t="s">
        <v>472</v>
      </c>
      <c r="AM50" s="209" t="s">
        <v>472</v>
      </c>
      <c r="AN50" s="209" t="s">
        <v>472</v>
      </c>
      <c r="AO50" s="209" t="s">
        <v>472</v>
      </c>
      <c r="AP50" s="209" t="s">
        <v>472</v>
      </c>
      <c r="AQ50" s="209" t="s">
        <v>472</v>
      </c>
      <c r="AR50" s="209" t="s">
        <v>472</v>
      </c>
      <c r="AS50" s="209" t="s">
        <v>472</v>
      </c>
      <c r="AT50" s="209" t="s">
        <v>472</v>
      </c>
      <c r="AU50" s="209" t="s">
        <v>472</v>
      </c>
      <c r="AV50" s="209" t="s">
        <v>472</v>
      </c>
      <c r="AW50" s="209" t="s">
        <v>472</v>
      </c>
      <c r="AX50" s="209" t="s">
        <v>472</v>
      </c>
      <c r="AY50" s="209" t="s">
        <v>472</v>
      </c>
      <c r="AZ50" s="209" t="s">
        <v>472</v>
      </c>
      <c r="BA50" s="209" t="s">
        <v>472</v>
      </c>
      <c r="BB50" s="209" t="s">
        <v>472</v>
      </c>
      <c r="BC50" s="209" t="s">
        <v>472</v>
      </c>
      <c r="BD50" s="209" t="s">
        <v>472</v>
      </c>
      <c r="BE50" s="209" t="s">
        <v>472</v>
      </c>
      <c r="BF50" s="209" t="s">
        <v>472</v>
      </c>
      <c r="BG50" s="209" t="s">
        <v>472</v>
      </c>
      <c r="BH50" s="209" t="s">
        <v>472</v>
      </c>
      <c r="BI50" s="209" t="s">
        <v>472</v>
      </c>
      <c r="BJ50" s="209" t="s">
        <v>472</v>
      </c>
      <c r="BK50" s="209" t="s">
        <v>472</v>
      </c>
      <c r="BL50" s="209" t="s">
        <v>472</v>
      </c>
      <c r="BM50" s="209" t="s">
        <v>472</v>
      </c>
      <c r="BN50" s="209" t="s">
        <v>472</v>
      </c>
      <c r="BO50" s="209" t="s">
        <v>472</v>
      </c>
      <c r="BP50" s="209" t="s">
        <v>472</v>
      </c>
      <c r="BQ50" s="209" t="s">
        <v>472</v>
      </c>
      <c r="BR50" s="209" t="s">
        <v>472</v>
      </c>
      <c r="BS50" s="209" t="s">
        <v>472</v>
      </c>
      <c r="BT50" s="209" t="s">
        <v>472</v>
      </c>
      <c r="BU50" s="209" t="s">
        <v>472</v>
      </c>
      <c r="BV50" s="209" t="s">
        <v>472</v>
      </c>
      <c r="BW50" s="209" t="s">
        <v>472</v>
      </c>
      <c r="BX50" s="209" t="s">
        <v>472</v>
      </c>
      <c r="BY50" s="209" t="s">
        <v>472</v>
      </c>
      <c r="BZ50" s="209" t="s">
        <v>472</v>
      </c>
      <c r="CA50" s="209" t="s">
        <v>472</v>
      </c>
      <c r="CB50" s="209" t="s">
        <v>472</v>
      </c>
      <c r="CC50" s="209" t="s">
        <v>472</v>
      </c>
      <c r="CD50" s="209" t="s">
        <v>472</v>
      </c>
      <c r="CE50" s="209" t="s">
        <v>472</v>
      </c>
      <c r="CF50" s="209" t="s">
        <v>472</v>
      </c>
      <c r="CG50" s="209" t="s">
        <v>472</v>
      </c>
      <c r="CH50" s="209" t="s">
        <v>472</v>
      </c>
      <c r="CI50" s="209" t="s">
        <v>472</v>
      </c>
      <c r="CJ50" s="209" t="s">
        <v>472</v>
      </c>
      <c r="CK50" s="209" t="s">
        <v>472</v>
      </c>
      <c r="CL50" s="209" t="s">
        <v>472</v>
      </c>
      <c r="CM50" s="209" t="s">
        <v>472</v>
      </c>
      <c r="CN50" s="209" t="s">
        <v>472</v>
      </c>
      <c r="CO50" s="209" t="s">
        <v>472</v>
      </c>
      <c r="CP50" s="209" t="s">
        <v>472</v>
      </c>
      <c r="CQ50" s="209" t="s">
        <v>472</v>
      </c>
      <c r="CR50" s="209" t="s">
        <v>472</v>
      </c>
      <c r="CS50" s="209" t="s">
        <v>472</v>
      </c>
      <c r="CT50" s="209" t="s">
        <v>472</v>
      </c>
      <c r="CU50" s="209" t="s">
        <v>472</v>
      </c>
      <c r="CV50" s="209" t="s">
        <v>472</v>
      </c>
      <c r="CW50" s="209" t="s">
        <v>472</v>
      </c>
      <c r="CX50" s="209" t="s">
        <v>472</v>
      </c>
      <c r="CY50" s="209" t="s">
        <v>472</v>
      </c>
      <c r="CZ50" s="209" t="s">
        <v>472</v>
      </c>
      <c r="DA50" s="209" t="s">
        <v>472</v>
      </c>
      <c r="DB50" s="209" t="s">
        <v>472</v>
      </c>
      <c r="DC50" s="209" t="s">
        <v>472</v>
      </c>
    </row>
    <row r="51" spans="1:107">
      <c r="A51" s="213" t="s">
        <v>460</v>
      </c>
      <c r="B51" s="214">
        <v>1518</v>
      </c>
      <c r="C51" s="214">
        <v>1518</v>
      </c>
      <c r="D51" s="215">
        <v>9034</v>
      </c>
      <c r="E51" s="216">
        <f t="shared" si="0"/>
        <v>9034</v>
      </c>
      <c r="F51" s="217">
        <v>45688</v>
      </c>
      <c r="G51" s="215" t="s">
        <v>148</v>
      </c>
      <c r="H51" s="215" t="s">
        <v>469</v>
      </c>
      <c r="I51" s="209">
        <v>2021</v>
      </c>
      <c r="J51" s="209" t="s">
        <v>461</v>
      </c>
      <c r="K51" s="209" t="s">
        <v>462</v>
      </c>
      <c r="L51" s="218">
        <v>494256</v>
      </c>
      <c r="M51" s="209" t="s">
        <v>463</v>
      </c>
      <c r="N51" s="209" t="s">
        <v>464</v>
      </c>
      <c r="O51" s="209" t="s">
        <v>465</v>
      </c>
      <c r="P51" s="217">
        <v>42283</v>
      </c>
      <c r="Q51" s="217" t="s">
        <v>559</v>
      </c>
      <c r="R51" s="209" t="s">
        <v>464</v>
      </c>
      <c r="S51" s="209" t="s">
        <v>466</v>
      </c>
      <c r="T51" s="209">
        <v>109</v>
      </c>
      <c r="U51" s="218">
        <v>0</v>
      </c>
      <c r="V51" s="219">
        <v>0</v>
      </c>
      <c r="W51" s="209" t="s">
        <v>467</v>
      </c>
      <c r="X51" s="209" t="s">
        <v>468</v>
      </c>
      <c r="Y51" s="209" t="s">
        <v>468</v>
      </c>
      <c r="Z51" s="209" t="s">
        <v>469</v>
      </c>
      <c r="AA51" s="213" t="s">
        <v>460</v>
      </c>
      <c r="AB51" s="216">
        <f t="shared" si="1"/>
        <v>1518</v>
      </c>
      <c r="AC51" s="216">
        <v>7371</v>
      </c>
      <c r="AD51" s="216">
        <f t="shared" si="2"/>
        <v>7371</v>
      </c>
      <c r="AE51" s="209" t="s">
        <v>559</v>
      </c>
      <c r="AF51" s="209" t="s">
        <v>470</v>
      </c>
      <c r="AG51" s="219">
        <v>1241763.77</v>
      </c>
      <c r="AH51" s="209" t="s">
        <v>470</v>
      </c>
      <c r="AI51" s="221">
        <v>42243</v>
      </c>
      <c r="AJ51" s="209" t="s">
        <v>471</v>
      </c>
      <c r="AK51" s="209" t="s">
        <v>472</v>
      </c>
      <c r="AL51" s="209" t="s">
        <v>472</v>
      </c>
      <c r="AM51" s="209" t="s">
        <v>472</v>
      </c>
      <c r="AN51" s="209" t="s">
        <v>472</v>
      </c>
      <c r="AO51" s="209" t="s">
        <v>472</v>
      </c>
      <c r="AP51" s="209" t="s">
        <v>472</v>
      </c>
      <c r="AQ51" s="209" t="s">
        <v>472</v>
      </c>
      <c r="AR51" s="209" t="s">
        <v>472</v>
      </c>
      <c r="AS51" s="209" t="s">
        <v>472</v>
      </c>
      <c r="AT51" s="209" t="s">
        <v>472</v>
      </c>
      <c r="AU51" s="209" t="s">
        <v>472</v>
      </c>
      <c r="AV51" s="209" t="s">
        <v>472</v>
      </c>
      <c r="AW51" s="209" t="s">
        <v>472</v>
      </c>
      <c r="AX51" s="209" t="s">
        <v>472</v>
      </c>
      <c r="AY51" s="209" t="s">
        <v>472</v>
      </c>
      <c r="AZ51" s="209" t="s">
        <v>472</v>
      </c>
      <c r="BA51" s="209" t="s">
        <v>472</v>
      </c>
      <c r="BB51" s="209" t="s">
        <v>472</v>
      </c>
      <c r="BC51" s="209" t="s">
        <v>472</v>
      </c>
      <c r="BD51" s="209" t="s">
        <v>472</v>
      </c>
      <c r="BE51" s="209" t="s">
        <v>472</v>
      </c>
      <c r="BF51" s="209" t="s">
        <v>472</v>
      </c>
      <c r="BG51" s="209" t="s">
        <v>472</v>
      </c>
      <c r="BH51" s="209" t="s">
        <v>472</v>
      </c>
      <c r="BI51" s="209" t="s">
        <v>472</v>
      </c>
      <c r="BJ51" s="209" t="s">
        <v>472</v>
      </c>
      <c r="BK51" s="209" t="s">
        <v>472</v>
      </c>
      <c r="BL51" s="209" t="s">
        <v>472</v>
      </c>
      <c r="BM51" s="209" t="s">
        <v>472</v>
      </c>
      <c r="BN51" s="209" t="s">
        <v>472</v>
      </c>
      <c r="BO51" s="209" t="s">
        <v>472</v>
      </c>
      <c r="BP51" s="209" t="s">
        <v>472</v>
      </c>
      <c r="BQ51" s="209" t="s">
        <v>472</v>
      </c>
      <c r="BR51" s="209" t="s">
        <v>472</v>
      </c>
      <c r="BS51" s="209" t="s">
        <v>472</v>
      </c>
      <c r="BT51" s="209" t="s">
        <v>472</v>
      </c>
      <c r="BU51" s="209" t="s">
        <v>472</v>
      </c>
      <c r="BV51" s="209" t="s">
        <v>472</v>
      </c>
      <c r="BW51" s="209" t="s">
        <v>472</v>
      </c>
      <c r="BX51" s="209" t="s">
        <v>472</v>
      </c>
      <c r="BY51" s="209" t="s">
        <v>472</v>
      </c>
      <c r="BZ51" s="209" t="s">
        <v>472</v>
      </c>
      <c r="CA51" s="209" t="s">
        <v>472</v>
      </c>
      <c r="CB51" s="209" t="s">
        <v>472</v>
      </c>
      <c r="CC51" s="209" t="s">
        <v>472</v>
      </c>
      <c r="CD51" s="209" t="s">
        <v>472</v>
      </c>
      <c r="CE51" s="209" t="s">
        <v>472</v>
      </c>
      <c r="CF51" s="209" t="s">
        <v>472</v>
      </c>
      <c r="CG51" s="209" t="s">
        <v>472</v>
      </c>
      <c r="CH51" s="209" t="s">
        <v>472</v>
      </c>
      <c r="CI51" s="209" t="s">
        <v>472</v>
      </c>
      <c r="CJ51" s="209" t="s">
        <v>472</v>
      </c>
      <c r="CK51" s="209" t="s">
        <v>472</v>
      </c>
      <c r="CL51" s="209" t="s">
        <v>472</v>
      </c>
      <c r="CM51" s="209" t="s">
        <v>472</v>
      </c>
      <c r="CN51" s="209" t="s">
        <v>472</v>
      </c>
      <c r="CO51" s="209" t="s">
        <v>472</v>
      </c>
      <c r="CP51" s="209" t="s">
        <v>472</v>
      </c>
      <c r="CQ51" s="209" t="s">
        <v>472</v>
      </c>
      <c r="CR51" s="209" t="s">
        <v>472</v>
      </c>
      <c r="CS51" s="209" t="s">
        <v>472</v>
      </c>
      <c r="CT51" s="209" t="s">
        <v>472</v>
      </c>
      <c r="CU51" s="209" t="s">
        <v>472</v>
      </c>
      <c r="CV51" s="209" t="s">
        <v>472</v>
      </c>
      <c r="CW51" s="209" t="s">
        <v>472</v>
      </c>
      <c r="CX51" s="209" t="s">
        <v>472</v>
      </c>
      <c r="CY51" s="209" t="s">
        <v>472</v>
      </c>
      <c r="CZ51" s="209" t="s">
        <v>472</v>
      </c>
      <c r="DA51" s="209" t="s">
        <v>472</v>
      </c>
      <c r="DB51" s="209" t="s">
        <v>472</v>
      </c>
      <c r="DC51" s="209" t="s">
        <v>472</v>
      </c>
    </row>
    <row r="52" spans="1:107">
      <c r="A52" s="213" t="s">
        <v>460</v>
      </c>
      <c r="B52" s="214">
        <v>1521</v>
      </c>
      <c r="C52" s="214">
        <v>1521</v>
      </c>
      <c r="D52" s="215">
        <v>8586</v>
      </c>
      <c r="E52" s="216">
        <f t="shared" si="0"/>
        <v>8586</v>
      </c>
      <c r="F52" s="217">
        <v>45688</v>
      </c>
      <c r="G52" s="215" t="s">
        <v>148</v>
      </c>
      <c r="H52" s="215" t="s">
        <v>469</v>
      </c>
      <c r="I52" s="209">
        <v>2021</v>
      </c>
      <c r="J52" s="209" t="s">
        <v>461</v>
      </c>
      <c r="K52" s="209" t="s">
        <v>462</v>
      </c>
      <c r="L52" s="218">
        <v>455736</v>
      </c>
      <c r="M52" s="209" t="s">
        <v>463</v>
      </c>
      <c r="N52" s="209" t="s">
        <v>464</v>
      </c>
      <c r="O52" s="209" t="s">
        <v>465</v>
      </c>
      <c r="P52" s="217">
        <v>42293</v>
      </c>
      <c r="Q52" s="217" t="s">
        <v>558</v>
      </c>
      <c r="R52" s="209" t="s">
        <v>464</v>
      </c>
      <c r="S52" s="209" t="s">
        <v>466</v>
      </c>
      <c r="T52" s="209">
        <v>110</v>
      </c>
      <c r="U52" s="218">
        <v>0</v>
      </c>
      <c r="V52" s="219">
        <v>0</v>
      </c>
      <c r="W52" s="209" t="s">
        <v>467</v>
      </c>
      <c r="X52" s="209" t="s">
        <v>468</v>
      </c>
      <c r="Y52" s="209" t="s">
        <v>468</v>
      </c>
      <c r="Z52" s="209" t="s">
        <v>469</v>
      </c>
      <c r="AA52" s="213" t="s">
        <v>460</v>
      </c>
      <c r="AB52" s="216">
        <f t="shared" si="1"/>
        <v>1521</v>
      </c>
      <c r="AC52" s="216">
        <v>7007</v>
      </c>
      <c r="AD52" s="216">
        <f t="shared" si="2"/>
        <v>7007</v>
      </c>
      <c r="AE52" s="209" t="s">
        <v>558</v>
      </c>
      <c r="AF52" s="209" t="s">
        <v>470</v>
      </c>
      <c r="AG52" s="219">
        <v>1406009.51</v>
      </c>
      <c r="AH52" s="209" t="s">
        <v>470</v>
      </c>
      <c r="AI52" s="221">
        <v>42213</v>
      </c>
      <c r="AJ52" s="209" t="s">
        <v>471</v>
      </c>
      <c r="AK52" s="209" t="s">
        <v>472</v>
      </c>
      <c r="AL52" s="209" t="s">
        <v>472</v>
      </c>
      <c r="AM52" s="209" t="s">
        <v>472</v>
      </c>
      <c r="AN52" s="209" t="s">
        <v>472</v>
      </c>
      <c r="AO52" s="209" t="s">
        <v>472</v>
      </c>
      <c r="AP52" s="209" t="s">
        <v>472</v>
      </c>
      <c r="AQ52" s="209" t="s">
        <v>472</v>
      </c>
      <c r="AR52" s="209" t="s">
        <v>472</v>
      </c>
      <c r="AS52" s="209" t="s">
        <v>472</v>
      </c>
      <c r="AT52" s="209" t="s">
        <v>472</v>
      </c>
      <c r="AU52" s="209" t="s">
        <v>472</v>
      </c>
      <c r="AV52" s="209" t="s">
        <v>472</v>
      </c>
      <c r="AW52" s="209" t="s">
        <v>472</v>
      </c>
      <c r="AX52" s="209" t="s">
        <v>472</v>
      </c>
      <c r="AY52" s="209" t="s">
        <v>472</v>
      </c>
      <c r="AZ52" s="209" t="s">
        <v>472</v>
      </c>
      <c r="BA52" s="209" t="s">
        <v>472</v>
      </c>
      <c r="BB52" s="209" t="s">
        <v>472</v>
      </c>
      <c r="BC52" s="209" t="s">
        <v>472</v>
      </c>
      <c r="BD52" s="209" t="s">
        <v>472</v>
      </c>
      <c r="BE52" s="209" t="s">
        <v>472</v>
      </c>
      <c r="BF52" s="209" t="s">
        <v>472</v>
      </c>
      <c r="BG52" s="209" t="s">
        <v>472</v>
      </c>
      <c r="BH52" s="209" t="s">
        <v>472</v>
      </c>
      <c r="BI52" s="209" t="s">
        <v>472</v>
      </c>
      <c r="BJ52" s="209" t="s">
        <v>472</v>
      </c>
      <c r="BK52" s="209" t="s">
        <v>472</v>
      </c>
      <c r="BL52" s="209" t="s">
        <v>472</v>
      </c>
      <c r="BM52" s="209" t="s">
        <v>472</v>
      </c>
      <c r="BN52" s="209" t="s">
        <v>472</v>
      </c>
      <c r="BO52" s="209" t="s">
        <v>472</v>
      </c>
      <c r="BP52" s="209" t="s">
        <v>472</v>
      </c>
      <c r="BQ52" s="209" t="s">
        <v>472</v>
      </c>
      <c r="BR52" s="209" t="s">
        <v>472</v>
      </c>
      <c r="BS52" s="209" t="s">
        <v>472</v>
      </c>
      <c r="BT52" s="209" t="s">
        <v>472</v>
      </c>
      <c r="BU52" s="209" t="s">
        <v>472</v>
      </c>
      <c r="BV52" s="209" t="s">
        <v>472</v>
      </c>
      <c r="BW52" s="209" t="s">
        <v>472</v>
      </c>
      <c r="BX52" s="209" t="s">
        <v>472</v>
      </c>
      <c r="BY52" s="209" t="s">
        <v>472</v>
      </c>
      <c r="BZ52" s="209" t="s">
        <v>472</v>
      </c>
      <c r="CA52" s="209" t="s">
        <v>472</v>
      </c>
      <c r="CB52" s="209" t="s">
        <v>472</v>
      </c>
      <c r="CC52" s="209" t="s">
        <v>472</v>
      </c>
      <c r="CD52" s="209" t="s">
        <v>472</v>
      </c>
      <c r="CE52" s="209" t="s">
        <v>472</v>
      </c>
      <c r="CF52" s="209" t="s">
        <v>472</v>
      </c>
      <c r="CG52" s="209" t="s">
        <v>472</v>
      </c>
      <c r="CH52" s="209" t="s">
        <v>472</v>
      </c>
      <c r="CI52" s="209" t="s">
        <v>472</v>
      </c>
      <c r="CJ52" s="209" t="s">
        <v>472</v>
      </c>
      <c r="CK52" s="209" t="s">
        <v>472</v>
      </c>
      <c r="CL52" s="209" t="s">
        <v>472</v>
      </c>
      <c r="CM52" s="209" t="s">
        <v>472</v>
      </c>
      <c r="CN52" s="209" t="s">
        <v>472</v>
      </c>
      <c r="CO52" s="209" t="s">
        <v>472</v>
      </c>
      <c r="CP52" s="209" t="s">
        <v>472</v>
      </c>
      <c r="CQ52" s="209" t="s">
        <v>472</v>
      </c>
      <c r="CR52" s="209" t="s">
        <v>472</v>
      </c>
      <c r="CS52" s="209" t="s">
        <v>472</v>
      </c>
      <c r="CT52" s="209" t="s">
        <v>472</v>
      </c>
      <c r="CU52" s="209" t="s">
        <v>472</v>
      </c>
      <c r="CV52" s="209" t="s">
        <v>472</v>
      </c>
      <c r="CW52" s="209" t="s">
        <v>472</v>
      </c>
      <c r="CX52" s="209" t="s">
        <v>472</v>
      </c>
      <c r="CY52" s="209" t="s">
        <v>472</v>
      </c>
      <c r="CZ52" s="209" t="s">
        <v>472</v>
      </c>
      <c r="DA52" s="209" t="s">
        <v>472</v>
      </c>
      <c r="DB52" s="209" t="s">
        <v>472</v>
      </c>
      <c r="DC52" s="209" t="s">
        <v>472</v>
      </c>
    </row>
    <row r="53" spans="1:107">
      <c r="A53" s="213" t="s">
        <v>460</v>
      </c>
      <c r="B53" s="214">
        <v>1526</v>
      </c>
      <c r="C53" s="214">
        <v>1526</v>
      </c>
      <c r="D53" s="215">
        <v>8907</v>
      </c>
      <c r="E53" s="216">
        <f t="shared" si="0"/>
        <v>8907</v>
      </c>
      <c r="F53" s="217">
        <v>45688</v>
      </c>
      <c r="G53" s="215" t="s">
        <v>148</v>
      </c>
      <c r="H53" s="215" t="s">
        <v>469</v>
      </c>
      <c r="I53" s="209">
        <v>2021</v>
      </c>
      <c r="J53" s="209" t="s">
        <v>461</v>
      </c>
      <c r="K53" s="209" t="s">
        <v>462</v>
      </c>
      <c r="L53" s="218">
        <v>1009194</v>
      </c>
      <c r="M53" s="209" t="s">
        <v>463</v>
      </c>
      <c r="N53" s="209" t="s">
        <v>464</v>
      </c>
      <c r="O53" s="209" t="s">
        <v>465</v>
      </c>
      <c r="P53" s="217">
        <v>42304</v>
      </c>
      <c r="Q53" s="217" t="s">
        <v>559</v>
      </c>
      <c r="R53" s="209" t="s">
        <v>464</v>
      </c>
      <c r="S53" s="209" t="s">
        <v>466</v>
      </c>
      <c r="T53" s="209">
        <v>109</v>
      </c>
      <c r="U53" s="218">
        <v>0</v>
      </c>
      <c r="V53" s="219">
        <v>0</v>
      </c>
      <c r="W53" s="209" t="s">
        <v>467</v>
      </c>
      <c r="X53" s="209" t="s">
        <v>468</v>
      </c>
      <c r="Y53" s="209" t="s">
        <v>468</v>
      </c>
      <c r="Z53" s="209" t="s">
        <v>469</v>
      </c>
      <c r="AA53" s="213" t="s">
        <v>460</v>
      </c>
      <c r="AB53" s="216">
        <f t="shared" si="1"/>
        <v>1526</v>
      </c>
      <c r="AC53" s="216">
        <v>7420</v>
      </c>
      <c r="AD53" s="216">
        <f t="shared" si="2"/>
        <v>7420</v>
      </c>
      <c r="AE53" s="209" t="s">
        <v>559</v>
      </c>
      <c r="AF53" s="209" t="s">
        <v>470</v>
      </c>
      <c r="AG53" s="219">
        <v>3842215.49</v>
      </c>
      <c r="AH53" s="209" t="s">
        <v>470</v>
      </c>
      <c r="AI53" s="221">
        <v>42172</v>
      </c>
      <c r="AJ53" s="209" t="s">
        <v>471</v>
      </c>
      <c r="AK53" s="209" t="s">
        <v>472</v>
      </c>
      <c r="AL53" s="209" t="s">
        <v>472</v>
      </c>
      <c r="AM53" s="209" t="s">
        <v>472</v>
      </c>
      <c r="AN53" s="209" t="s">
        <v>472</v>
      </c>
      <c r="AO53" s="209" t="s">
        <v>472</v>
      </c>
      <c r="AP53" s="209" t="s">
        <v>472</v>
      </c>
      <c r="AQ53" s="209" t="s">
        <v>472</v>
      </c>
      <c r="AR53" s="209" t="s">
        <v>472</v>
      </c>
      <c r="AS53" s="209" t="s">
        <v>472</v>
      </c>
      <c r="AT53" s="209" t="s">
        <v>472</v>
      </c>
      <c r="AU53" s="209" t="s">
        <v>472</v>
      </c>
      <c r="AV53" s="209" t="s">
        <v>472</v>
      </c>
      <c r="AW53" s="209" t="s">
        <v>472</v>
      </c>
      <c r="AX53" s="209" t="s">
        <v>472</v>
      </c>
      <c r="AY53" s="209" t="s">
        <v>472</v>
      </c>
      <c r="AZ53" s="209" t="s">
        <v>472</v>
      </c>
      <c r="BA53" s="209" t="s">
        <v>472</v>
      </c>
      <c r="BB53" s="209" t="s">
        <v>472</v>
      </c>
      <c r="BC53" s="209" t="s">
        <v>472</v>
      </c>
      <c r="BD53" s="209" t="s">
        <v>472</v>
      </c>
      <c r="BE53" s="209" t="s">
        <v>472</v>
      </c>
      <c r="BF53" s="209" t="s">
        <v>472</v>
      </c>
      <c r="BG53" s="209" t="s">
        <v>472</v>
      </c>
      <c r="BH53" s="209" t="s">
        <v>472</v>
      </c>
      <c r="BI53" s="209" t="s">
        <v>472</v>
      </c>
      <c r="BJ53" s="209" t="s">
        <v>472</v>
      </c>
      <c r="BK53" s="209" t="s">
        <v>472</v>
      </c>
      <c r="BL53" s="209" t="s">
        <v>472</v>
      </c>
      <c r="BM53" s="209" t="s">
        <v>472</v>
      </c>
      <c r="BN53" s="209" t="s">
        <v>472</v>
      </c>
      <c r="BO53" s="209" t="s">
        <v>472</v>
      </c>
      <c r="BP53" s="209" t="s">
        <v>472</v>
      </c>
      <c r="BQ53" s="209" t="s">
        <v>472</v>
      </c>
      <c r="BR53" s="209" t="s">
        <v>472</v>
      </c>
      <c r="BS53" s="209" t="s">
        <v>472</v>
      </c>
      <c r="BT53" s="209" t="s">
        <v>472</v>
      </c>
      <c r="BU53" s="209" t="s">
        <v>472</v>
      </c>
      <c r="BV53" s="209" t="s">
        <v>472</v>
      </c>
      <c r="BW53" s="209" t="s">
        <v>472</v>
      </c>
      <c r="BX53" s="209" t="s">
        <v>472</v>
      </c>
      <c r="BY53" s="209" t="s">
        <v>472</v>
      </c>
      <c r="BZ53" s="209" t="s">
        <v>472</v>
      </c>
      <c r="CA53" s="209" t="s">
        <v>472</v>
      </c>
      <c r="CB53" s="209" t="s">
        <v>472</v>
      </c>
      <c r="CC53" s="209" t="s">
        <v>472</v>
      </c>
      <c r="CD53" s="209" t="s">
        <v>472</v>
      </c>
      <c r="CE53" s="209" t="s">
        <v>472</v>
      </c>
      <c r="CF53" s="209" t="s">
        <v>472</v>
      </c>
      <c r="CG53" s="209" t="s">
        <v>472</v>
      </c>
      <c r="CH53" s="209" t="s">
        <v>472</v>
      </c>
      <c r="CI53" s="209" t="s">
        <v>472</v>
      </c>
      <c r="CJ53" s="209" t="s">
        <v>472</v>
      </c>
      <c r="CK53" s="209" t="s">
        <v>472</v>
      </c>
      <c r="CL53" s="209" t="s">
        <v>472</v>
      </c>
      <c r="CM53" s="209" t="s">
        <v>472</v>
      </c>
      <c r="CN53" s="209" t="s">
        <v>472</v>
      </c>
      <c r="CO53" s="209" t="s">
        <v>472</v>
      </c>
      <c r="CP53" s="209" t="s">
        <v>472</v>
      </c>
      <c r="CQ53" s="209" t="s">
        <v>472</v>
      </c>
      <c r="CR53" s="209" t="s">
        <v>472</v>
      </c>
      <c r="CS53" s="209" t="s">
        <v>472</v>
      </c>
      <c r="CT53" s="209" t="s">
        <v>472</v>
      </c>
      <c r="CU53" s="209" t="s">
        <v>472</v>
      </c>
      <c r="CV53" s="209" t="s">
        <v>472</v>
      </c>
      <c r="CW53" s="209" t="s">
        <v>472</v>
      </c>
      <c r="CX53" s="209" t="s">
        <v>472</v>
      </c>
      <c r="CY53" s="209" t="s">
        <v>472</v>
      </c>
      <c r="CZ53" s="209" t="s">
        <v>472</v>
      </c>
      <c r="DA53" s="209" t="s">
        <v>472</v>
      </c>
      <c r="DB53" s="209" t="s">
        <v>472</v>
      </c>
      <c r="DC53" s="209" t="s">
        <v>472</v>
      </c>
    </row>
    <row r="54" spans="1:107">
      <c r="A54" s="213" t="s">
        <v>460</v>
      </c>
      <c r="B54" s="214">
        <v>1528</v>
      </c>
      <c r="C54" s="214">
        <v>1528</v>
      </c>
      <c r="D54" s="215">
        <v>9229</v>
      </c>
      <c r="E54" s="216">
        <f t="shared" si="0"/>
        <v>9229</v>
      </c>
      <c r="F54" s="217">
        <v>45688</v>
      </c>
      <c r="G54" s="215" t="s">
        <v>148</v>
      </c>
      <c r="H54" s="215" t="s">
        <v>469</v>
      </c>
      <c r="I54" s="209">
        <v>2021</v>
      </c>
      <c r="J54" s="209" t="s">
        <v>461</v>
      </c>
      <c r="K54" s="209" t="s">
        <v>462</v>
      </c>
      <c r="L54" s="218">
        <v>777823</v>
      </c>
      <c r="M54" s="209" t="s">
        <v>463</v>
      </c>
      <c r="N54" s="209" t="s">
        <v>464</v>
      </c>
      <c r="O54" s="209" t="s">
        <v>465</v>
      </c>
      <c r="P54" s="217">
        <v>42312</v>
      </c>
      <c r="Q54" s="217" t="s">
        <v>559</v>
      </c>
      <c r="R54" s="209" t="s">
        <v>464</v>
      </c>
      <c r="S54" s="209" t="s">
        <v>466</v>
      </c>
      <c r="T54" s="209">
        <v>105</v>
      </c>
      <c r="U54" s="218">
        <v>0</v>
      </c>
      <c r="V54" s="219">
        <v>0</v>
      </c>
      <c r="W54" s="209" t="s">
        <v>467</v>
      </c>
      <c r="X54" s="209" t="s">
        <v>468</v>
      </c>
      <c r="Y54" s="209" t="s">
        <v>468</v>
      </c>
      <c r="Z54" s="209" t="s">
        <v>469</v>
      </c>
      <c r="AA54" s="213" t="s">
        <v>460</v>
      </c>
      <c r="AB54" s="216">
        <f t="shared" si="1"/>
        <v>1528</v>
      </c>
      <c r="AC54" s="216">
        <v>7442</v>
      </c>
      <c r="AD54" s="216">
        <f t="shared" si="2"/>
        <v>7442</v>
      </c>
      <c r="AE54" s="209" t="s">
        <v>559</v>
      </c>
      <c r="AF54" s="209" t="s">
        <v>470</v>
      </c>
      <c r="AG54" s="219">
        <v>3881204.92</v>
      </c>
      <c r="AH54" s="209" t="s">
        <v>470</v>
      </c>
      <c r="AI54" s="221">
        <v>42241</v>
      </c>
      <c r="AJ54" s="209" t="s">
        <v>471</v>
      </c>
      <c r="AK54" s="209" t="s">
        <v>472</v>
      </c>
      <c r="AL54" s="209" t="s">
        <v>472</v>
      </c>
      <c r="AM54" s="209" t="s">
        <v>472</v>
      </c>
      <c r="AN54" s="209" t="s">
        <v>472</v>
      </c>
      <c r="AO54" s="209" t="s">
        <v>472</v>
      </c>
      <c r="AP54" s="209" t="s">
        <v>472</v>
      </c>
      <c r="AQ54" s="209" t="s">
        <v>472</v>
      </c>
      <c r="AR54" s="209" t="s">
        <v>472</v>
      </c>
      <c r="AS54" s="209" t="s">
        <v>472</v>
      </c>
      <c r="AT54" s="209" t="s">
        <v>472</v>
      </c>
      <c r="AU54" s="209" t="s">
        <v>472</v>
      </c>
      <c r="AV54" s="209" t="s">
        <v>472</v>
      </c>
      <c r="AW54" s="209" t="s">
        <v>472</v>
      </c>
      <c r="AX54" s="209" t="s">
        <v>472</v>
      </c>
      <c r="AY54" s="209" t="s">
        <v>472</v>
      </c>
      <c r="AZ54" s="209" t="s">
        <v>472</v>
      </c>
      <c r="BA54" s="209" t="s">
        <v>472</v>
      </c>
      <c r="BB54" s="209" t="s">
        <v>472</v>
      </c>
      <c r="BC54" s="209" t="s">
        <v>472</v>
      </c>
      <c r="BD54" s="209" t="s">
        <v>472</v>
      </c>
      <c r="BE54" s="209" t="s">
        <v>472</v>
      </c>
      <c r="BF54" s="209" t="s">
        <v>472</v>
      </c>
      <c r="BG54" s="209" t="s">
        <v>472</v>
      </c>
      <c r="BH54" s="209" t="s">
        <v>472</v>
      </c>
      <c r="BI54" s="209" t="s">
        <v>472</v>
      </c>
      <c r="BJ54" s="209" t="s">
        <v>472</v>
      </c>
      <c r="BK54" s="209" t="s">
        <v>472</v>
      </c>
      <c r="BL54" s="209" t="s">
        <v>472</v>
      </c>
      <c r="BM54" s="209" t="s">
        <v>472</v>
      </c>
      <c r="BN54" s="209" t="s">
        <v>472</v>
      </c>
      <c r="BO54" s="209" t="s">
        <v>472</v>
      </c>
      <c r="BP54" s="209" t="s">
        <v>472</v>
      </c>
      <c r="BQ54" s="209" t="s">
        <v>472</v>
      </c>
      <c r="BR54" s="209" t="s">
        <v>472</v>
      </c>
      <c r="BS54" s="209" t="s">
        <v>472</v>
      </c>
      <c r="BT54" s="209" t="s">
        <v>472</v>
      </c>
      <c r="BU54" s="209" t="s">
        <v>472</v>
      </c>
      <c r="BV54" s="209" t="s">
        <v>472</v>
      </c>
      <c r="BW54" s="209" t="s">
        <v>472</v>
      </c>
      <c r="BX54" s="209" t="s">
        <v>472</v>
      </c>
      <c r="BY54" s="209" t="s">
        <v>472</v>
      </c>
      <c r="BZ54" s="209" t="s">
        <v>472</v>
      </c>
      <c r="CA54" s="209" t="s">
        <v>472</v>
      </c>
      <c r="CB54" s="209" t="s">
        <v>472</v>
      </c>
      <c r="CC54" s="209" t="s">
        <v>472</v>
      </c>
      <c r="CD54" s="209" t="s">
        <v>472</v>
      </c>
      <c r="CE54" s="209" t="s">
        <v>472</v>
      </c>
      <c r="CF54" s="209" t="s">
        <v>472</v>
      </c>
      <c r="CG54" s="209" t="s">
        <v>472</v>
      </c>
      <c r="CH54" s="209" t="s">
        <v>472</v>
      </c>
      <c r="CI54" s="209" t="s">
        <v>472</v>
      </c>
      <c r="CJ54" s="209" t="s">
        <v>472</v>
      </c>
      <c r="CK54" s="209" t="s">
        <v>472</v>
      </c>
      <c r="CL54" s="209" t="s">
        <v>472</v>
      </c>
      <c r="CM54" s="209" t="s">
        <v>472</v>
      </c>
      <c r="CN54" s="209" t="s">
        <v>472</v>
      </c>
      <c r="CO54" s="209" t="s">
        <v>472</v>
      </c>
      <c r="CP54" s="209" t="s">
        <v>472</v>
      </c>
      <c r="CQ54" s="209" t="s">
        <v>472</v>
      </c>
      <c r="CR54" s="209" t="s">
        <v>472</v>
      </c>
      <c r="CS54" s="209" t="s">
        <v>472</v>
      </c>
      <c r="CT54" s="209" t="s">
        <v>472</v>
      </c>
      <c r="CU54" s="209" t="s">
        <v>472</v>
      </c>
      <c r="CV54" s="209" t="s">
        <v>472</v>
      </c>
      <c r="CW54" s="209" t="s">
        <v>472</v>
      </c>
      <c r="CX54" s="209" t="s">
        <v>472</v>
      </c>
      <c r="CY54" s="209" t="s">
        <v>472</v>
      </c>
      <c r="CZ54" s="209" t="s">
        <v>472</v>
      </c>
      <c r="DA54" s="209" t="s">
        <v>472</v>
      </c>
      <c r="DB54" s="209" t="s">
        <v>472</v>
      </c>
      <c r="DC54" s="209" t="s">
        <v>472</v>
      </c>
    </row>
    <row r="55" spans="1:107">
      <c r="A55" s="213" t="s">
        <v>460</v>
      </c>
      <c r="B55" s="214">
        <v>1536</v>
      </c>
      <c r="C55" s="214">
        <v>1536</v>
      </c>
      <c r="D55" s="215">
        <v>9234</v>
      </c>
      <c r="E55" s="216">
        <f t="shared" si="0"/>
        <v>9234</v>
      </c>
      <c r="F55" s="217">
        <v>45688</v>
      </c>
      <c r="G55" s="215" t="s">
        <v>148</v>
      </c>
      <c r="H55" s="215" t="s">
        <v>469</v>
      </c>
      <c r="I55" s="209">
        <v>2021</v>
      </c>
      <c r="J55" s="209" t="s">
        <v>461</v>
      </c>
      <c r="K55" s="209" t="s">
        <v>462</v>
      </c>
      <c r="L55" s="218">
        <v>1218989</v>
      </c>
      <c r="M55" s="209" t="s">
        <v>463</v>
      </c>
      <c r="N55" s="209" t="s">
        <v>464</v>
      </c>
      <c r="O55" s="209" t="s">
        <v>465</v>
      </c>
      <c r="P55" s="217">
        <v>42327</v>
      </c>
      <c r="Q55" s="217" t="s">
        <v>559</v>
      </c>
      <c r="R55" s="209" t="s">
        <v>464</v>
      </c>
      <c r="S55" s="209" t="s">
        <v>466</v>
      </c>
      <c r="T55" s="209">
        <v>108</v>
      </c>
      <c r="U55" s="218">
        <v>0</v>
      </c>
      <c r="V55" s="219">
        <v>0</v>
      </c>
      <c r="W55" s="209" t="s">
        <v>467</v>
      </c>
      <c r="X55" s="209" t="s">
        <v>468</v>
      </c>
      <c r="Y55" s="209" t="s">
        <v>468</v>
      </c>
      <c r="Z55" s="209" t="s">
        <v>469</v>
      </c>
      <c r="AA55" s="213" t="s">
        <v>460</v>
      </c>
      <c r="AB55" s="216">
        <f t="shared" si="1"/>
        <v>1536</v>
      </c>
      <c r="AC55" s="216">
        <v>7449</v>
      </c>
      <c r="AD55" s="216">
        <f t="shared" si="2"/>
        <v>7449</v>
      </c>
      <c r="AE55" s="209" t="s">
        <v>559</v>
      </c>
      <c r="AF55" s="209" t="s">
        <v>470</v>
      </c>
      <c r="AG55" s="219">
        <v>4000413.92</v>
      </c>
      <c r="AH55" s="209" t="s">
        <v>470</v>
      </c>
      <c r="AI55" s="221">
        <v>42241</v>
      </c>
      <c r="AJ55" s="209" t="s">
        <v>471</v>
      </c>
      <c r="AK55" s="209" t="s">
        <v>472</v>
      </c>
      <c r="AL55" s="209" t="s">
        <v>472</v>
      </c>
      <c r="AM55" s="209" t="s">
        <v>472</v>
      </c>
      <c r="AN55" s="209" t="s">
        <v>472</v>
      </c>
      <c r="AO55" s="209" t="s">
        <v>472</v>
      </c>
      <c r="AP55" s="209" t="s">
        <v>472</v>
      </c>
      <c r="AQ55" s="209" t="s">
        <v>472</v>
      </c>
      <c r="AR55" s="209" t="s">
        <v>472</v>
      </c>
      <c r="AS55" s="209" t="s">
        <v>472</v>
      </c>
      <c r="AT55" s="209" t="s">
        <v>472</v>
      </c>
      <c r="AU55" s="209" t="s">
        <v>472</v>
      </c>
      <c r="AV55" s="209" t="s">
        <v>472</v>
      </c>
      <c r="AW55" s="209" t="s">
        <v>472</v>
      </c>
      <c r="AX55" s="209" t="s">
        <v>472</v>
      </c>
      <c r="AY55" s="209" t="s">
        <v>472</v>
      </c>
      <c r="AZ55" s="209" t="s">
        <v>472</v>
      </c>
      <c r="BA55" s="209" t="s">
        <v>472</v>
      </c>
      <c r="BB55" s="209" t="s">
        <v>472</v>
      </c>
      <c r="BC55" s="209" t="s">
        <v>472</v>
      </c>
      <c r="BD55" s="209" t="s">
        <v>472</v>
      </c>
      <c r="BE55" s="209" t="s">
        <v>472</v>
      </c>
      <c r="BF55" s="209" t="s">
        <v>472</v>
      </c>
      <c r="BG55" s="209" t="s">
        <v>472</v>
      </c>
      <c r="BH55" s="209" t="s">
        <v>472</v>
      </c>
      <c r="BI55" s="209" t="s">
        <v>472</v>
      </c>
      <c r="BJ55" s="209" t="s">
        <v>472</v>
      </c>
      <c r="BK55" s="209" t="s">
        <v>472</v>
      </c>
      <c r="BL55" s="209" t="s">
        <v>472</v>
      </c>
      <c r="BM55" s="209" t="s">
        <v>472</v>
      </c>
      <c r="BN55" s="209" t="s">
        <v>472</v>
      </c>
      <c r="BO55" s="209" t="s">
        <v>472</v>
      </c>
      <c r="BP55" s="209" t="s">
        <v>472</v>
      </c>
      <c r="BQ55" s="209" t="s">
        <v>472</v>
      </c>
      <c r="BR55" s="209" t="s">
        <v>472</v>
      </c>
      <c r="BS55" s="209" t="s">
        <v>472</v>
      </c>
      <c r="BT55" s="209" t="s">
        <v>472</v>
      </c>
      <c r="BU55" s="209" t="s">
        <v>472</v>
      </c>
      <c r="BV55" s="209" t="s">
        <v>472</v>
      </c>
      <c r="BW55" s="209" t="s">
        <v>472</v>
      </c>
      <c r="BX55" s="209" t="s">
        <v>472</v>
      </c>
      <c r="BY55" s="209" t="s">
        <v>472</v>
      </c>
      <c r="BZ55" s="209" t="s">
        <v>472</v>
      </c>
      <c r="CA55" s="209" t="s">
        <v>472</v>
      </c>
      <c r="CB55" s="209" t="s">
        <v>472</v>
      </c>
      <c r="CC55" s="209" t="s">
        <v>472</v>
      </c>
      <c r="CD55" s="209" t="s">
        <v>472</v>
      </c>
      <c r="CE55" s="209" t="s">
        <v>472</v>
      </c>
      <c r="CF55" s="209" t="s">
        <v>472</v>
      </c>
      <c r="CG55" s="209" t="s">
        <v>472</v>
      </c>
      <c r="CH55" s="209" t="s">
        <v>472</v>
      </c>
      <c r="CI55" s="209" t="s">
        <v>472</v>
      </c>
      <c r="CJ55" s="209" t="s">
        <v>472</v>
      </c>
      <c r="CK55" s="209" t="s">
        <v>472</v>
      </c>
      <c r="CL55" s="209" t="s">
        <v>472</v>
      </c>
      <c r="CM55" s="209" t="s">
        <v>472</v>
      </c>
      <c r="CN55" s="209" t="s">
        <v>472</v>
      </c>
      <c r="CO55" s="209" t="s">
        <v>472</v>
      </c>
      <c r="CP55" s="209" t="s">
        <v>472</v>
      </c>
      <c r="CQ55" s="209" t="s">
        <v>472</v>
      </c>
      <c r="CR55" s="209" t="s">
        <v>472</v>
      </c>
      <c r="CS55" s="209" t="s">
        <v>472</v>
      </c>
      <c r="CT55" s="209" t="s">
        <v>472</v>
      </c>
      <c r="CU55" s="209" t="s">
        <v>472</v>
      </c>
      <c r="CV55" s="209" t="s">
        <v>472</v>
      </c>
      <c r="CW55" s="209" t="s">
        <v>472</v>
      </c>
      <c r="CX55" s="209" t="s">
        <v>472</v>
      </c>
      <c r="CY55" s="209" t="s">
        <v>472</v>
      </c>
      <c r="CZ55" s="209" t="s">
        <v>472</v>
      </c>
      <c r="DA55" s="209" t="s">
        <v>472</v>
      </c>
      <c r="DB55" s="209" t="s">
        <v>472</v>
      </c>
      <c r="DC55" s="209" t="s">
        <v>472</v>
      </c>
    </row>
    <row r="56" spans="1:107">
      <c r="A56" s="213" t="s">
        <v>460</v>
      </c>
      <c r="B56" s="214">
        <v>1547</v>
      </c>
      <c r="C56" s="214">
        <v>1547</v>
      </c>
      <c r="D56" s="215">
        <v>7975</v>
      </c>
      <c r="E56" s="216">
        <f t="shared" si="0"/>
        <v>7975</v>
      </c>
      <c r="F56" s="217">
        <v>45688</v>
      </c>
      <c r="G56" s="215" t="s">
        <v>148</v>
      </c>
      <c r="H56" s="215" t="s">
        <v>469</v>
      </c>
      <c r="I56" s="209">
        <v>2021</v>
      </c>
      <c r="J56" s="209" t="s">
        <v>461</v>
      </c>
      <c r="K56" s="209" t="s">
        <v>462</v>
      </c>
      <c r="L56" s="218">
        <v>1598594</v>
      </c>
      <c r="M56" s="209" t="s">
        <v>463</v>
      </c>
      <c r="N56" s="209" t="s">
        <v>464</v>
      </c>
      <c r="O56" s="209" t="s">
        <v>465</v>
      </c>
      <c r="P56" s="217">
        <v>42355</v>
      </c>
      <c r="Q56" s="217" t="s">
        <v>558</v>
      </c>
      <c r="R56" s="209" t="s">
        <v>464</v>
      </c>
      <c r="S56" s="209" t="s">
        <v>466</v>
      </c>
      <c r="T56" s="209">
        <v>108</v>
      </c>
      <c r="U56" s="218">
        <v>0</v>
      </c>
      <c r="V56" s="219">
        <v>0</v>
      </c>
      <c r="W56" s="209" t="s">
        <v>467</v>
      </c>
      <c r="X56" s="209" t="s">
        <v>468</v>
      </c>
      <c r="Y56" s="209" t="s">
        <v>468</v>
      </c>
      <c r="Z56" s="209" t="s">
        <v>469</v>
      </c>
      <c r="AA56" s="213" t="s">
        <v>460</v>
      </c>
      <c r="AB56" s="216">
        <f t="shared" si="1"/>
        <v>1547</v>
      </c>
      <c r="AC56" s="216">
        <v>139</v>
      </c>
      <c r="AD56" s="216">
        <f t="shared" si="2"/>
        <v>139</v>
      </c>
      <c r="AE56" s="209" t="s">
        <v>558</v>
      </c>
      <c r="AF56" s="209" t="s">
        <v>470</v>
      </c>
      <c r="AG56" s="219">
        <v>4675880</v>
      </c>
      <c r="AH56" s="209" t="s">
        <v>470</v>
      </c>
      <c r="AI56" s="221">
        <v>42149</v>
      </c>
      <c r="AJ56" s="209" t="s">
        <v>471</v>
      </c>
      <c r="AK56" s="209" t="s">
        <v>472</v>
      </c>
      <c r="AL56" s="209" t="s">
        <v>472</v>
      </c>
      <c r="AM56" s="209" t="s">
        <v>472</v>
      </c>
      <c r="AN56" s="209" t="s">
        <v>472</v>
      </c>
      <c r="AO56" s="209" t="s">
        <v>472</v>
      </c>
      <c r="AP56" s="209" t="s">
        <v>472</v>
      </c>
      <c r="AQ56" s="209" t="s">
        <v>472</v>
      </c>
      <c r="AR56" s="209" t="s">
        <v>472</v>
      </c>
      <c r="AS56" s="209" t="s">
        <v>472</v>
      </c>
      <c r="AT56" s="209" t="s">
        <v>472</v>
      </c>
      <c r="AU56" s="209" t="s">
        <v>472</v>
      </c>
      <c r="AV56" s="209" t="s">
        <v>472</v>
      </c>
      <c r="AW56" s="209" t="s">
        <v>472</v>
      </c>
      <c r="AX56" s="209" t="s">
        <v>472</v>
      </c>
      <c r="AY56" s="209" t="s">
        <v>472</v>
      </c>
      <c r="AZ56" s="209" t="s">
        <v>472</v>
      </c>
      <c r="BA56" s="209" t="s">
        <v>472</v>
      </c>
      <c r="BB56" s="209" t="s">
        <v>472</v>
      </c>
      <c r="BC56" s="209" t="s">
        <v>472</v>
      </c>
      <c r="BD56" s="209" t="s">
        <v>472</v>
      </c>
      <c r="BE56" s="209" t="s">
        <v>472</v>
      </c>
      <c r="BF56" s="209" t="s">
        <v>472</v>
      </c>
      <c r="BG56" s="209" t="s">
        <v>472</v>
      </c>
      <c r="BH56" s="209" t="s">
        <v>472</v>
      </c>
      <c r="BI56" s="209" t="s">
        <v>472</v>
      </c>
      <c r="BJ56" s="209" t="s">
        <v>472</v>
      </c>
      <c r="BK56" s="209" t="s">
        <v>472</v>
      </c>
      <c r="BL56" s="209" t="s">
        <v>472</v>
      </c>
      <c r="BM56" s="209" t="s">
        <v>472</v>
      </c>
      <c r="BN56" s="209" t="s">
        <v>472</v>
      </c>
      <c r="BO56" s="209" t="s">
        <v>472</v>
      </c>
      <c r="BP56" s="209" t="s">
        <v>472</v>
      </c>
      <c r="BQ56" s="209" t="s">
        <v>472</v>
      </c>
      <c r="BR56" s="209" t="s">
        <v>472</v>
      </c>
      <c r="BS56" s="209" t="s">
        <v>472</v>
      </c>
      <c r="BT56" s="209" t="s">
        <v>472</v>
      </c>
      <c r="BU56" s="209" t="s">
        <v>472</v>
      </c>
      <c r="BV56" s="209" t="s">
        <v>472</v>
      </c>
      <c r="BW56" s="209" t="s">
        <v>472</v>
      </c>
      <c r="BX56" s="209" t="s">
        <v>472</v>
      </c>
      <c r="BY56" s="209" t="s">
        <v>472</v>
      </c>
      <c r="BZ56" s="209" t="s">
        <v>472</v>
      </c>
      <c r="CA56" s="209" t="s">
        <v>472</v>
      </c>
      <c r="CB56" s="209" t="s">
        <v>472</v>
      </c>
      <c r="CC56" s="209" t="s">
        <v>472</v>
      </c>
      <c r="CD56" s="209" t="s">
        <v>472</v>
      </c>
      <c r="CE56" s="209" t="s">
        <v>472</v>
      </c>
      <c r="CF56" s="209" t="s">
        <v>472</v>
      </c>
      <c r="CG56" s="209" t="s">
        <v>472</v>
      </c>
      <c r="CH56" s="209" t="s">
        <v>472</v>
      </c>
      <c r="CI56" s="209" t="s">
        <v>472</v>
      </c>
      <c r="CJ56" s="209" t="s">
        <v>472</v>
      </c>
      <c r="CK56" s="209" t="s">
        <v>472</v>
      </c>
      <c r="CL56" s="209" t="s">
        <v>472</v>
      </c>
      <c r="CM56" s="209" t="s">
        <v>472</v>
      </c>
      <c r="CN56" s="209" t="s">
        <v>472</v>
      </c>
      <c r="CO56" s="209" t="s">
        <v>472</v>
      </c>
      <c r="CP56" s="209" t="s">
        <v>472</v>
      </c>
      <c r="CQ56" s="209" t="s">
        <v>472</v>
      </c>
      <c r="CR56" s="209" t="s">
        <v>472</v>
      </c>
      <c r="CS56" s="209" t="s">
        <v>472</v>
      </c>
      <c r="CT56" s="209" t="s">
        <v>472</v>
      </c>
      <c r="CU56" s="209" t="s">
        <v>472</v>
      </c>
      <c r="CV56" s="209" t="s">
        <v>472</v>
      </c>
      <c r="CW56" s="209" t="s">
        <v>472</v>
      </c>
      <c r="CX56" s="209" t="s">
        <v>472</v>
      </c>
      <c r="CY56" s="209" t="s">
        <v>472</v>
      </c>
      <c r="CZ56" s="209" t="s">
        <v>472</v>
      </c>
      <c r="DA56" s="209" t="s">
        <v>472</v>
      </c>
      <c r="DB56" s="209" t="s">
        <v>472</v>
      </c>
      <c r="DC56" s="209" t="s">
        <v>472</v>
      </c>
    </row>
    <row r="57" spans="1:107">
      <c r="A57" s="213" t="s">
        <v>460</v>
      </c>
      <c r="B57" s="214">
        <v>1555</v>
      </c>
      <c r="C57" s="214">
        <v>1555</v>
      </c>
      <c r="D57" s="215">
        <v>0</v>
      </c>
      <c r="E57" s="216">
        <f t="shared" si="0"/>
        <v>0</v>
      </c>
      <c r="F57" s="217">
        <v>45688</v>
      </c>
      <c r="G57" s="215" t="s">
        <v>148</v>
      </c>
      <c r="H57" s="215" t="s">
        <v>469</v>
      </c>
      <c r="I57" s="209">
        <v>2021</v>
      </c>
      <c r="J57" s="209" t="s">
        <v>461</v>
      </c>
      <c r="K57" s="209" t="s">
        <v>462</v>
      </c>
      <c r="L57" s="218">
        <v>238272</v>
      </c>
      <c r="M57" s="209" t="s">
        <v>463</v>
      </c>
      <c r="N57" s="209" t="s">
        <v>464</v>
      </c>
      <c r="O57" s="209" t="s">
        <v>465</v>
      </c>
      <c r="P57" s="217">
        <v>42402</v>
      </c>
      <c r="Q57" s="217" t="s">
        <v>559</v>
      </c>
      <c r="R57" s="209" t="s">
        <v>464</v>
      </c>
      <c r="S57" s="209" t="s">
        <v>466</v>
      </c>
      <c r="T57" s="209">
        <v>104</v>
      </c>
      <c r="U57" s="218">
        <v>0</v>
      </c>
      <c r="V57" s="219">
        <v>0</v>
      </c>
      <c r="W57" s="209" t="s">
        <v>467</v>
      </c>
      <c r="X57" s="209" t="s">
        <v>468</v>
      </c>
      <c r="Y57" s="209" t="s">
        <v>468</v>
      </c>
      <c r="Z57" s="209" t="s">
        <v>469</v>
      </c>
      <c r="AA57" s="213" t="s">
        <v>460</v>
      </c>
      <c r="AB57" s="216">
        <f t="shared" si="1"/>
        <v>1555</v>
      </c>
      <c r="AC57" s="216">
        <v>7436</v>
      </c>
      <c r="AD57" s="216">
        <f t="shared" si="2"/>
        <v>7436</v>
      </c>
      <c r="AE57" s="209" t="s">
        <v>559</v>
      </c>
      <c r="AF57" s="209" t="s">
        <v>470</v>
      </c>
      <c r="AG57" s="219">
        <v>701133.53</v>
      </c>
      <c r="AH57" s="209" t="s">
        <v>470</v>
      </c>
      <c r="AI57" s="221">
        <v>42276</v>
      </c>
      <c r="AJ57" s="209" t="s">
        <v>471</v>
      </c>
      <c r="AK57" s="209" t="s">
        <v>472</v>
      </c>
      <c r="AL57" s="209" t="s">
        <v>472</v>
      </c>
      <c r="AM57" s="209" t="s">
        <v>472</v>
      </c>
      <c r="AN57" s="209" t="s">
        <v>472</v>
      </c>
      <c r="AO57" s="209" t="s">
        <v>472</v>
      </c>
      <c r="AP57" s="209" t="s">
        <v>472</v>
      </c>
      <c r="AQ57" s="209" t="s">
        <v>472</v>
      </c>
      <c r="AR57" s="209" t="s">
        <v>472</v>
      </c>
      <c r="AS57" s="209" t="s">
        <v>472</v>
      </c>
      <c r="AT57" s="209" t="s">
        <v>472</v>
      </c>
      <c r="AU57" s="209" t="s">
        <v>472</v>
      </c>
      <c r="AV57" s="209" t="s">
        <v>472</v>
      </c>
      <c r="AW57" s="209" t="s">
        <v>472</v>
      </c>
      <c r="AX57" s="209" t="s">
        <v>472</v>
      </c>
      <c r="AY57" s="209" t="s">
        <v>472</v>
      </c>
      <c r="AZ57" s="209" t="s">
        <v>472</v>
      </c>
      <c r="BA57" s="209" t="s">
        <v>472</v>
      </c>
      <c r="BB57" s="209" t="s">
        <v>472</v>
      </c>
      <c r="BC57" s="209" t="s">
        <v>472</v>
      </c>
      <c r="BD57" s="209" t="s">
        <v>472</v>
      </c>
      <c r="BE57" s="209" t="s">
        <v>472</v>
      </c>
      <c r="BF57" s="209" t="s">
        <v>472</v>
      </c>
      <c r="BG57" s="209" t="s">
        <v>472</v>
      </c>
      <c r="BH57" s="209" t="s">
        <v>472</v>
      </c>
      <c r="BI57" s="209" t="s">
        <v>472</v>
      </c>
      <c r="BJ57" s="209" t="s">
        <v>472</v>
      </c>
      <c r="BK57" s="209" t="s">
        <v>472</v>
      </c>
      <c r="BL57" s="209" t="s">
        <v>472</v>
      </c>
      <c r="BM57" s="209" t="s">
        <v>472</v>
      </c>
      <c r="BN57" s="209" t="s">
        <v>472</v>
      </c>
      <c r="BO57" s="209" t="s">
        <v>472</v>
      </c>
      <c r="BP57" s="209" t="s">
        <v>472</v>
      </c>
      <c r="BQ57" s="209" t="s">
        <v>472</v>
      </c>
      <c r="BR57" s="209" t="s">
        <v>472</v>
      </c>
      <c r="BS57" s="209" t="s">
        <v>472</v>
      </c>
      <c r="BT57" s="209" t="s">
        <v>472</v>
      </c>
      <c r="BU57" s="209" t="s">
        <v>472</v>
      </c>
      <c r="BV57" s="209" t="s">
        <v>472</v>
      </c>
      <c r="BW57" s="209" t="s">
        <v>472</v>
      </c>
      <c r="BX57" s="209" t="s">
        <v>472</v>
      </c>
      <c r="BY57" s="209" t="s">
        <v>472</v>
      </c>
      <c r="BZ57" s="209" t="s">
        <v>472</v>
      </c>
      <c r="CA57" s="209" t="s">
        <v>472</v>
      </c>
      <c r="CB57" s="209" t="s">
        <v>472</v>
      </c>
      <c r="CC57" s="209" t="s">
        <v>472</v>
      </c>
      <c r="CD57" s="209" t="s">
        <v>472</v>
      </c>
      <c r="CE57" s="209" t="s">
        <v>472</v>
      </c>
      <c r="CF57" s="209" t="s">
        <v>472</v>
      </c>
      <c r="CG57" s="209" t="s">
        <v>472</v>
      </c>
      <c r="CH57" s="209" t="s">
        <v>472</v>
      </c>
      <c r="CI57" s="209" t="s">
        <v>472</v>
      </c>
      <c r="CJ57" s="209" t="s">
        <v>472</v>
      </c>
      <c r="CK57" s="209" t="s">
        <v>472</v>
      </c>
      <c r="CL57" s="209" t="s">
        <v>472</v>
      </c>
      <c r="CM57" s="209" t="s">
        <v>472</v>
      </c>
      <c r="CN57" s="209" t="s">
        <v>472</v>
      </c>
      <c r="CO57" s="209" t="s">
        <v>472</v>
      </c>
      <c r="CP57" s="209" t="s">
        <v>472</v>
      </c>
      <c r="CQ57" s="209" t="s">
        <v>472</v>
      </c>
      <c r="CR57" s="209" t="s">
        <v>472</v>
      </c>
      <c r="CS57" s="209" t="s">
        <v>472</v>
      </c>
      <c r="CT57" s="209" t="s">
        <v>472</v>
      </c>
      <c r="CU57" s="209" t="s">
        <v>472</v>
      </c>
      <c r="CV57" s="209" t="s">
        <v>472</v>
      </c>
      <c r="CW57" s="209" t="s">
        <v>472</v>
      </c>
      <c r="CX57" s="209" t="s">
        <v>472</v>
      </c>
      <c r="CY57" s="209" t="s">
        <v>472</v>
      </c>
      <c r="CZ57" s="209" t="s">
        <v>472</v>
      </c>
      <c r="DA57" s="209" t="s">
        <v>472</v>
      </c>
      <c r="DB57" s="209" t="s">
        <v>472</v>
      </c>
      <c r="DC57" s="209" t="s">
        <v>472</v>
      </c>
    </row>
    <row r="58" spans="1:107">
      <c r="A58" s="213" t="s">
        <v>460</v>
      </c>
      <c r="B58" s="214">
        <v>1557</v>
      </c>
      <c r="C58" s="214">
        <v>1557</v>
      </c>
      <c r="D58" s="215">
        <v>0</v>
      </c>
      <c r="E58" s="216">
        <f t="shared" si="0"/>
        <v>0</v>
      </c>
      <c r="F58" s="217">
        <v>45688</v>
      </c>
      <c r="G58" s="215" t="s">
        <v>148</v>
      </c>
      <c r="H58" s="215" t="s">
        <v>469</v>
      </c>
      <c r="I58" s="209">
        <v>2021</v>
      </c>
      <c r="J58" s="209" t="s">
        <v>461</v>
      </c>
      <c r="K58" s="209" t="s">
        <v>462</v>
      </c>
      <c r="L58" s="218">
        <v>407024</v>
      </c>
      <c r="M58" s="209" t="s">
        <v>463</v>
      </c>
      <c r="N58" s="209" t="s">
        <v>464</v>
      </c>
      <c r="O58" s="209" t="s">
        <v>465</v>
      </c>
      <c r="P58" s="217">
        <v>42405</v>
      </c>
      <c r="Q58" s="217" t="s">
        <v>558</v>
      </c>
      <c r="R58" s="209" t="s">
        <v>464</v>
      </c>
      <c r="S58" s="209" t="s">
        <v>466</v>
      </c>
      <c r="T58" s="209">
        <v>107</v>
      </c>
      <c r="U58" s="218">
        <v>0</v>
      </c>
      <c r="V58" s="219">
        <v>0</v>
      </c>
      <c r="W58" s="209" t="s">
        <v>467</v>
      </c>
      <c r="X58" s="209" t="s">
        <v>468</v>
      </c>
      <c r="Y58" s="209" t="s">
        <v>468</v>
      </c>
      <c r="Z58" s="209" t="s">
        <v>469</v>
      </c>
      <c r="AA58" s="213" t="s">
        <v>460</v>
      </c>
      <c r="AB58" s="216">
        <f t="shared" si="1"/>
        <v>1557</v>
      </c>
      <c r="AC58" s="216">
        <v>344</v>
      </c>
      <c r="AD58" s="216">
        <f t="shared" si="2"/>
        <v>344</v>
      </c>
      <c r="AE58" s="209" t="s">
        <v>558</v>
      </c>
      <c r="AF58" s="209" t="s">
        <v>470</v>
      </c>
      <c r="AG58" s="219">
        <v>1160000</v>
      </c>
      <c r="AH58" s="209" t="s">
        <v>470</v>
      </c>
      <c r="AI58" s="221">
        <v>42318</v>
      </c>
      <c r="AJ58" s="209" t="s">
        <v>471</v>
      </c>
      <c r="AK58" s="209" t="s">
        <v>472</v>
      </c>
      <c r="AL58" s="209" t="s">
        <v>472</v>
      </c>
      <c r="AM58" s="209" t="s">
        <v>472</v>
      </c>
      <c r="AN58" s="209" t="s">
        <v>472</v>
      </c>
      <c r="AO58" s="209" t="s">
        <v>472</v>
      </c>
      <c r="AP58" s="209" t="s">
        <v>472</v>
      </c>
      <c r="AQ58" s="209" t="s">
        <v>472</v>
      </c>
      <c r="AR58" s="209" t="s">
        <v>472</v>
      </c>
      <c r="AS58" s="209" t="s">
        <v>472</v>
      </c>
      <c r="AT58" s="209" t="s">
        <v>472</v>
      </c>
      <c r="AU58" s="209" t="s">
        <v>472</v>
      </c>
      <c r="AV58" s="209" t="s">
        <v>472</v>
      </c>
      <c r="AW58" s="209" t="s">
        <v>472</v>
      </c>
      <c r="AX58" s="209" t="s">
        <v>472</v>
      </c>
      <c r="AY58" s="209" t="s">
        <v>472</v>
      </c>
      <c r="AZ58" s="209" t="s">
        <v>472</v>
      </c>
      <c r="BA58" s="209" t="s">
        <v>472</v>
      </c>
      <c r="BB58" s="209" t="s">
        <v>472</v>
      </c>
      <c r="BC58" s="209" t="s">
        <v>472</v>
      </c>
      <c r="BD58" s="209" t="s">
        <v>472</v>
      </c>
      <c r="BE58" s="209" t="s">
        <v>472</v>
      </c>
      <c r="BF58" s="209" t="s">
        <v>472</v>
      </c>
      <c r="BG58" s="209" t="s">
        <v>472</v>
      </c>
      <c r="BH58" s="209" t="s">
        <v>472</v>
      </c>
      <c r="BI58" s="209" t="s">
        <v>472</v>
      </c>
      <c r="BJ58" s="209" t="s">
        <v>472</v>
      </c>
      <c r="BK58" s="209" t="s">
        <v>472</v>
      </c>
      <c r="BL58" s="209" t="s">
        <v>472</v>
      </c>
      <c r="BM58" s="209" t="s">
        <v>472</v>
      </c>
      <c r="BN58" s="209" t="s">
        <v>472</v>
      </c>
      <c r="BO58" s="209" t="s">
        <v>472</v>
      </c>
      <c r="BP58" s="209" t="s">
        <v>472</v>
      </c>
      <c r="BQ58" s="209" t="s">
        <v>472</v>
      </c>
      <c r="BR58" s="209" t="s">
        <v>472</v>
      </c>
      <c r="BS58" s="209" t="s">
        <v>472</v>
      </c>
      <c r="BT58" s="209" t="s">
        <v>472</v>
      </c>
      <c r="BU58" s="209" t="s">
        <v>472</v>
      </c>
      <c r="BV58" s="209" t="s">
        <v>472</v>
      </c>
      <c r="BW58" s="209" t="s">
        <v>472</v>
      </c>
      <c r="BX58" s="209" t="s">
        <v>472</v>
      </c>
      <c r="BY58" s="209" t="s">
        <v>472</v>
      </c>
      <c r="BZ58" s="209" t="s">
        <v>472</v>
      </c>
      <c r="CA58" s="209" t="s">
        <v>472</v>
      </c>
      <c r="CB58" s="209" t="s">
        <v>472</v>
      </c>
      <c r="CC58" s="209" t="s">
        <v>472</v>
      </c>
      <c r="CD58" s="209" t="s">
        <v>472</v>
      </c>
      <c r="CE58" s="209" t="s">
        <v>472</v>
      </c>
      <c r="CF58" s="209" t="s">
        <v>472</v>
      </c>
      <c r="CG58" s="209" t="s">
        <v>472</v>
      </c>
      <c r="CH58" s="209" t="s">
        <v>472</v>
      </c>
      <c r="CI58" s="209" t="s">
        <v>472</v>
      </c>
      <c r="CJ58" s="209" t="s">
        <v>472</v>
      </c>
      <c r="CK58" s="209" t="s">
        <v>472</v>
      </c>
      <c r="CL58" s="209" t="s">
        <v>472</v>
      </c>
      <c r="CM58" s="209" t="s">
        <v>472</v>
      </c>
      <c r="CN58" s="209" t="s">
        <v>472</v>
      </c>
      <c r="CO58" s="209" t="s">
        <v>472</v>
      </c>
      <c r="CP58" s="209" t="s">
        <v>472</v>
      </c>
      <c r="CQ58" s="209" t="s">
        <v>472</v>
      </c>
      <c r="CR58" s="209" t="s">
        <v>472</v>
      </c>
      <c r="CS58" s="209" t="s">
        <v>472</v>
      </c>
      <c r="CT58" s="209" t="s">
        <v>472</v>
      </c>
      <c r="CU58" s="209" t="s">
        <v>472</v>
      </c>
      <c r="CV58" s="209" t="s">
        <v>472</v>
      </c>
      <c r="CW58" s="209" t="s">
        <v>472</v>
      </c>
      <c r="CX58" s="209" t="s">
        <v>472</v>
      </c>
      <c r="CY58" s="209" t="s">
        <v>472</v>
      </c>
      <c r="CZ58" s="209" t="s">
        <v>472</v>
      </c>
      <c r="DA58" s="209" t="s">
        <v>472</v>
      </c>
      <c r="DB58" s="209" t="s">
        <v>472</v>
      </c>
      <c r="DC58" s="209" t="s">
        <v>472</v>
      </c>
    </row>
    <row r="59" spans="1:107">
      <c r="A59" s="213" t="s">
        <v>460</v>
      </c>
      <c r="B59" s="214">
        <v>1560</v>
      </c>
      <c r="C59" s="214">
        <v>1560</v>
      </c>
      <c r="D59" s="215">
        <v>0</v>
      </c>
      <c r="E59" s="216">
        <f t="shared" si="0"/>
        <v>0</v>
      </c>
      <c r="F59" s="217">
        <v>45688</v>
      </c>
      <c r="G59" s="215" t="s">
        <v>148</v>
      </c>
      <c r="H59" s="215" t="s">
        <v>469</v>
      </c>
      <c r="I59" s="209">
        <v>2021</v>
      </c>
      <c r="J59" s="209" t="s">
        <v>461</v>
      </c>
      <c r="K59" s="209" t="s">
        <v>462</v>
      </c>
      <c r="L59" s="218">
        <v>277920</v>
      </c>
      <c r="M59" s="209" t="s">
        <v>463</v>
      </c>
      <c r="N59" s="209" t="s">
        <v>464</v>
      </c>
      <c r="O59" s="209" t="s">
        <v>465</v>
      </c>
      <c r="P59" s="217">
        <v>42403</v>
      </c>
      <c r="Q59" s="217" t="s">
        <v>559</v>
      </c>
      <c r="R59" s="209" t="s">
        <v>464</v>
      </c>
      <c r="S59" s="209" t="s">
        <v>466</v>
      </c>
      <c r="T59" s="209">
        <v>91</v>
      </c>
      <c r="U59" s="218">
        <v>0</v>
      </c>
      <c r="V59" s="219">
        <v>0</v>
      </c>
      <c r="W59" s="209" t="s">
        <v>467</v>
      </c>
      <c r="X59" s="209" t="s">
        <v>468</v>
      </c>
      <c r="Y59" s="209" t="s">
        <v>468</v>
      </c>
      <c r="Z59" s="209" t="s">
        <v>469</v>
      </c>
      <c r="AA59" s="213" t="s">
        <v>460</v>
      </c>
      <c r="AB59" s="216">
        <f t="shared" si="1"/>
        <v>1560</v>
      </c>
      <c r="AC59" s="216">
        <v>7412</v>
      </c>
      <c r="AD59" s="216">
        <f t="shared" si="2"/>
        <v>7412</v>
      </c>
      <c r="AE59" s="209" t="s">
        <v>559</v>
      </c>
      <c r="AF59" s="209" t="s">
        <v>470</v>
      </c>
      <c r="AG59" s="219">
        <v>991940</v>
      </c>
      <c r="AH59" s="209" t="s">
        <v>470</v>
      </c>
      <c r="AI59" s="221">
        <v>42167</v>
      </c>
      <c r="AJ59" s="209" t="s">
        <v>471</v>
      </c>
      <c r="AK59" s="209" t="s">
        <v>472</v>
      </c>
      <c r="AL59" s="209" t="s">
        <v>472</v>
      </c>
      <c r="AM59" s="209" t="s">
        <v>472</v>
      </c>
      <c r="AN59" s="209" t="s">
        <v>472</v>
      </c>
      <c r="AO59" s="209" t="s">
        <v>472</v>
      </c>
      <c r="AP59" s="209" t="s">
        <v>472</v>
      </c>
      <c r="AQ59" s="209" t="s">
        <v>472</v>
      </c>
      <c r="AR59" s="209" t="s">
        <v>472</v>
      </c>
      <c r="AS59" s="209" t="s">
        <v>472</v>
      </c>
      <c r="AT59" s="209" t="s">
        <v>472</v>
      </c>
      <c r="AU59" s="209" t="s">
        <v>472</v>
      </c>
      <c r="AV59" s="209" t="s">
        <v>472</v>
      </c>
      <c r="AW59" s="209" t="s">
        <v>472</v>
      </c>
      <c r="AX59" s="209" t="s">
        <v>472</v>
      </c>
      <c r="AY59" s="209" t="s">
        <v>472</v>
      </c>
      <c r="AZ59" s="209" t="s">
        <v>472</v>
      </c>
      <c r="BA59" s="209" t="s">
        <v>472</v>
      </c>
      <c r="BB59" s="209" t="s">
        <v>472</v>
      </c>
      <c r="BC59" s="209" t="s">
        <v>472</v>
      </c>
      <c r="BD59" s="209" t="s">
        <v>472</v>
      </c>
      <c r="BE59" s="209" t="s">
        <v>472</v>
      </c>
      <c r="BF59" s="209" t="s">
        <v>472</v>
      </c>
      <c r="BG59" s="209" t="s">
        <v>472</v>
      </c>
      <c r="BH59" s="209" t="s">
        <v>472</v>
      </c>
      <c r="BI59" s="209" t="s">
        <v>472</v>
      </c>
      <c r="BJ59" s="209" t="s">
        <v>472</v>
      </c>
      <c r="BK59" s="209" t="s">
        <v>472</v>
      </c>
      <c r="BL59" s="209" t="s">
        <v>472</v>
      </c>
      <c r="BM59" s="209" t="s">
        <v>472</v>
      </c>
      <c r="BN59" s="209" t="s">
        <v>472</v>
      </c>
      <c r="BO59" s="209" t="s">
        <v>472</v>
      </c>
      <c r="BP59" s="209" t="s">
        <v>472</v>
      </c>
      <c r="BQ59" s="209" t="s">
        <v>472</v>
      </c>
      <c r="BR59" s="209" t="s">
        <v>472</v>
      </c>
      <c r="BS59" s="209" t="s">
        <v>472</v>
      </c>
      <c r="BT59" s="209" t="s">
        <v>472</v>
      </c>
      <c r="BU59" s="209" t="s">
        <v>472</v>
      </c>
      <c r="BV59" s="209" t="s">
        <v>472</v>
      </c>
      <c r="BW59" s="209" t="s">
        <v>472</v>
      </c>
      <c r="BX59" s="209" t="s">
        <v>472</v>
      </c>
      <c r="BY59" s="209" t="s">
        <v>472</v>
      </c>
      <c r="BZ59" s="209" t="s">
        <v>472</v>
      </c>
      <c r="CA59" s="209" t="s">
        <v>472</v>
      </c>
      <c r="CB59" s="209" t="s">
        <v>472</v>
      </c>
      <c r="CC59" s="209" t="s">
        <v>472</v>
      </c>
      <c r="CD59" s="209" t="s">
        <v>472</v>
      </c>
      <c r="CE59" s="209" t="s">
        <v>472</v>
      </c>
      <c r="CF59" s="209" t="s">
        <v>472</v>
      </c>
      <c r="CG59" s="209" t="s">
        <v>472</v>
      </c>
      <c r="CH59" s="209" t="s">
        <v>472</v>
      </c>
      <c r="CI59" s="209" t="s">
        <v>472</v>
      </c>
      <c r="CJ59" s="209" t="s">
        <v>472</v>
      </c>
      <c r="CK59" s="209" t="s">
        <v>472</v>
      </c>
      <c r="CL59" s="209" t="s">
        <v>472</v>
      </c>
      <c r="CM59" s="209" t="s">
        <v>472</v>
      </c>
      <c r="CN59" s="209" t="s">
        <v>472</v>
      </c>
      <c r="CO59" s="209" t="s">
        <v>472</v>
      </c>
      <c r="CP59" s="209" t="s">
        <v>472</v>
      </c>
      <c r="CQ59" s="209" t="s">
        <v>472</v>
      </c>
      <c r="CR59" s="209" t="s">
        <v>472</v>
      </c>
      <c r="CS59" s="209" t="s">
        <v>472</v>
      </c>
      <c r="CT59" s="209" t="s">
        <v>472</v>
      </c>
      <c r="CU59" s="209" t="s">
        <v>472</v>
      </c>
      <c r="CV59" s="209" t="s">
        <v>472</v>
      </c>
      <c r="CW59" s="209" t="s">
        <v>472</v>
      </c>
      <c r="CX59" s="209" t="s">
        <v>472</v>
      </c>
      <c r="CY59" s="209" t="s">
        <v>472</v>
      </c>
      <c r="CZ59" s="209" t="s">
        <v>472</v>
      </c>
      <c r="DA59" s="209" t="s">
        <v>472</v>
      </c>
      <c r="DB59" s="209" t="s">
        <v>472</v>
      </c>
      <c r="DC59" s="209" t="s">
        <v>472</v>
      </c>
    </row>
    <row r="60" spans="1:107">
      <c r="A60" s="213" t="s">
        <v>460</v>
      </c>
      <c r="B60" s="214">
        <v>1563</v>
      </c>
      <c r="C60" s="214">
        <v>1563</v>
      </c>
      <c r="D60" s="215">
        <v>0</v>
      </c>
      <c r="E60" s="216">
        <f t="shared" si="0"/>
        <v>0</v>
      </c>
      <c r="F60" s="217">
        <v>45688</v>
      </c>
      <c r="G60" s="215" t="s">
        <v>148</v>
      </c>
      <c r="H60" s="215" t="s">
        <v>469</v>
      </c>
      <c r="I60" s="209">
        <v>2021</v>
      </c>
      <c r="J60" s="209" t="s">
        <v>461</v>
      </c>
      <c r="K60" s="209" t="s">
        <v>462</v>
      </c>
      <c r="L60" s="218">
        <v>132240</v>
      </c>
      <c r="M60" s="209" t="s">
        <v>463</v>
      </c>
      <c r="N60" s="209" t="s">
        <v>464</v>
      </c>
      <c r="O60" s="209" t="s">
        <v>465</v>
      </c>
      <c r="P60" s="217">
        <v>42412</v>
      </c>
      <c r="Q60" s="217" t="s">
        <v>559</v>
      </c>
      <c r="R60" s="209" t="s">
        <v>464</v>
      </c>
      <c r="S60" s="209" t="s">
        <v>466</v>
      </c>
      <c r="T60" s="209">
        <v>92</v>
      </c>
      <c r="U60" s="218">
        <v>0</v>
      </c>
      <c r="V60" s="219">
        <v>0</v>
      </c>
      <c r="W60" s="209" t="s">
        <v>467</v>
      </c>
      <c r="X60" s="209" t="s">
        <v>468</v>
      </c>
      <c r="Y60" s="209" t="s">
        <v>468</v>
      </c>
      <c r="Z60" s="209" t="s">
        <v>469</v>
      </c>
      <c r="AA60" s="213" t="s">
        <v>460</v>
      </c>
      <c r="AB60" s="216">
        <f t="shared" si="1"/>
        <v>1563</v>
      </c>
      <c r="AC60" s="216">
        <v>7457</v>
      </c>
      <c r="AD60" s="216">
        <f t="shared" si="2"/>
        <v>7457</v>
      </c>
      <c r="AE60" s="209" t="s">
        <v>559</v>
      </c>
      <c r="AF60" s="209" t="s">
        <v>470</v>
      </c>
      <c r="AG60" s="219">
        <v>660393.71</v>
      </c>
      <c r="AH60" s="209" t="s">
        <v>470</v>
      </c>
      <c r="AI60" s="221">
        <v>42283</v>
      </c>
      <c r="AJ60" s="209" t="s">
        <v>471</v>
      </c>
      <c r="AK60" s="209" t="s">
        <v>472</v>
      </c>
      <c r="AL60" s="209" t="s">
        <v>472</v>
      </c>
      <c r="AM60" s="209" t="s">
        <v>472</v>
      </c>
      <c r="AN60" s="209" t="s">
        <v>472</v>
      </c>
      <c r="AO60" s="209" t="s">
        <v>472</v>
      </c>
      <c r="AP60" s="209" t="s">
        <v>472</v>
      </c>
      <c r="AQ60" s="209" t="s">
        <v>472</v>
      </c>
      <c r="AR60" s="209" t="s">
        <v>472</v>
      </c>
      <c r="AS60" s="209" t="s">
        <v>472</v>
      </c>
      <c r="AT60" s="209" t="s">
        <v>472</v>
      </c>
      <c r="AU60" s="209" t="s">
        <v>472</v>
      </c>
      <c r="AV60" s="209" t="s">
        <v>472</v>
      </c>
      <c r="AW60" s="209" t="s">
        <v>472</v>
      </c>
      <c r="AX60" s="209" t="s">
        <v>472</v>
      </c>
      <c r="AY60" s="209" t="s">
        <v>472</v>
      </c>
      <c r="AZ60" s="209" t="s">
        <v>472</v>
      </c>
      <c r="BA60" s="209" t="s">
        <v>472</v>
      </c>
      <c r="BB60" s="209" t="s">
        <v>472</v>
      </c>
      <c r="BC60" s="209" t="s">
        <v>472</v>
      </c>
      <c r="BD60" s="209" t="s">
        <v>472</v>
      </c>
      <c r="BE60" s="209" t="s">
        <v>472</v>
      </c>
      <c r="BF60" s="209" t="s">
        <v>472</v>
      </c>
      <c r="BG60" s="209" t="s">
        <v>472</v>
      </c>
      <c r="BH60" s="209" t="s">
        <v>472</v>
      </c>
      <c r="BI60" s="209" t="s">
        <v>472</v>
      </c>
      <c r="BJ60" s="209" t="s">
        <v>472</v>
      </c>
      <c r="BK60" s="209" t="s">
        <v>472</v>
      </c>
      <c r="BL60" s="209" t="s">
        <v>472</v>
      </c>
      <c r="BM60" s="209" t="s">
        <v>472</v>
      </c>
      <c r="BN60" s="209" t="s">
        <v>472</v>
      </c>
      <c r="BO60" s="209" t="s">
        <v>472</v>
      </c>
      <c r="BP60" s="209" t="s">
        <v>472</v>
      </c>
      <c r="BQ60" s="209" t="s">
        <v>472</v>
      </c>
      <c r="BR60" s="209" t="s">
        <v>472</v>
      </c>
      <c r="BS60" s="209" t="s">
        <v>472</v>
      </c>
      <c r="BT60" s="209" t="s">
        <v>472</v>
      </c>
      <c r="BU60" s="209" t="s">
        <v>472</v>
      </c>
      <c r="BV60" s="209" t="s">
        <v>472</v>
      </c>
      <c r="BW60" s="209" t="s">
        <v>472</v>
      </c>
      <c r="BX60" s="209" t="s">
        <v>472</v>
      </c>
      <c r="BY60" s="209" t="s">
        <v>472</v>
      </c>
      <c r="BZ60" s="209" t="s">
        <v>472</v>
      </c>
      <c r="CA60" s="209" t="s">
        <v>472</v>
      </c>
      <c r="CB60" s="209" t="s">
        <v>472</v>
      </c>
      <c r="CC60" s="209" t="s">
        <v>472</v>
      </c>
      <c r="CD60" s="209" t="s">
        <v>472</v>
      </c>
      <c r="CE60" s="209" t="s">
        <v>472</v>
      </c>
      <c r="CF60" s="209" t="s">
        <v>472</v>
      </c>
      <c r="CG60" s="209" t="s">
        <v>472</v>
      </c>
      <c r="CH60" s="209" t="s">
        <v>472</v>
      </c>
      <c r="CI60" s="209" t="s">
        <v>472</v>
      </c>
      <c r="CJ60" s="209" t="s">
        <v>472</v>
      </c>
      <c r="CK60" s="209" t="s">
        <v>472</v>
      </c>
      <c r="CL60" s="209" t="s">
        <v>472</v>
      </c>
      <c r="CM60" s="209" t="s">
        <v>472</v>
      </c>
      <c r="CN60" s="209" t="s">
        <v>472</v>
      </c>
      <c r="CO60" s="209" t="s">
        <v>472</v>
      </c>
      <c r="CP60" s="209" t="s">
        <v>472</v>
      </c>
      <c r="CQ60" s="209" t="s">
        <v>472</v>
      </c>
      <c r="CR60" s="209" t="s">
        <v>472</v>
      </c>
      <c r="CS60" s="209" t="s">
        <v>472</v>
      </c>
      <c r="CT60" s="209" t="s">
        <v>472</v>
      </c>
      <c r="CU60" s="209" t="s">
        <v>472</v>
      </c>
      <c r="CV60" s="209" t="s">
        <v>472</v>
      </c>
      <c r="CW60" s="209" t="s">
        <v>472</v>
      </c>
      <c r="CX60" s="209" t="s">
        <v>472</v>
      </c>
      <c r="CY60" s="209" t="s">
        <v>472</v>
      </c>
      <c r="CZ60" s="209" t="s">
        <v>472</v>
      </c>
      <c r="DA60" s="209" t="s">
        <v>472</v>
      </c>
      <c r="DB60" s="209" t="s">
        <v>472</v>
      </c>
      <c r="DC60" s="209" t="s">
        <v>472</v>
      </c>
    </row>
    <row r="61" spans="1:107">
      <c r="A61" s="213" t="s">
        <v>460</v>
      </c>
      <c r="B61" s="214">
        <v>1570</v>
      </c>
      <c r="C61" s="214">
        <v>1570</v>
      </c>
      <c r="D61" s="215">
        <v>8583</v>
      </c>
      <c r="E61" s="216">
        <f t="shared" si="0"/>
        <v>8583</v>
      </c>
      <c r="F61" s="217">
        <v>45688</v>
      </c>
      <c r="G61" s="215" t="s">
        <v>148</v>
      </c>
      <c r="H61" s="215" t="s">
        <v>469</v>
      </c>
      <c r="I61" s="209">
        <v>2021</v>
      </c>
      <c r="J61" s="209" t="s">
        <v>461</v>
      </c>
      <c r="K61" s="209" t="s">
        <v>462</v>
      </c>
      <c r="L61" s="218">
        <v>1631462</v>
      </c>
      <c r="M61" s="209" t="s">
        <v>463</v>
      </c>
      <c r="N61" s="209" t="s">
        <v>464</v>
      </c>
      <c r="O61" s="209" t="s">
        <v>465</v>
      </c>
      <c r="P61" s="217">
        <v>42423</v>
      </c>
      <c r="Q61" s="217" t="s">
        <v>559</v>
      </c>
      <c r="R61" s="209" t="s">
        <v>464</v>
      </c>
      <c r="S61" s="209" t="s">
        <v>466</v>
      </c>
      <c r="T61" s="209">
        <v>108</v>
      </c>
      <c r="U61" s="218">
        <v>0</v>
      </c>
      <c r="V61" s="219">
        <v>0</v>
      </c>
      <c r="W61" s="209" t="s">
        <v>467</v>
      </c>
      <c r="X61" s="209" t="s">
        <v>468</v>
      </c>
      <c r="Y61" s="209" t="s">
        <v>468</v>
      </c>
      <c r="Z61" s="209" t="s">
        <v>469</v>
      </c>
      <c r="AA61" s="213" t="s">
        <v>460</v>
      </c>
      <c r="AB61" s="216">
        <f t="shared" si="1"/>
        <v>1570</v>
      </c>
      <c r="AC61" s="216">
        <v>7164</v>
      </c>
      <c r="AD61" s="216">
        <f t="shared" si="2"/>
        <v>7164</v>
      </c>
      <c r="AE61" s="209" t="s">
        <v>559</v>
      </c>
      <c r="AF61" s="209" t="s">
        <v>470</v>
      </c>
      <c r="AG61" s="219">
        <v>4102516.27</v>
      </c>
      <c r="AH61" s="209" t="s">
        <v>470</v>
      </c>
      <c r="AI61" s="221">
        <v>41361</v>
      </c>
      <c r="AJ61" s="209" t="s">
        <v>471</v>
      </c>
      <c r="AK61" s="209" t="s">
        <v>472</v>
      </c>
      <c r="AL61" s="209" t="s">
        <v>472</v>
      </c>
      <c r="AM61" s="209" t="s">
        <v>472</v>
      </c>
      <c r="AN61" s="209" t="s">
        <v>472</v>
      </c>
      <c r="AO61" s="209" t="s">
        <v>472</v>
      </c>
      <c r="AP61" s="209" t="s">
        <v>472</v>
      </c>
      <c r="AQ61" s="209" t="s">
        <v>472</v>
      </c>
      <c r="AR61" s="209" t="s">
        <v>472</v>
      </c>
      <c r="AS61" s="209" t="s">
        <v>472</v>
      </c>
      <c r="AT61" s="209" t="s">
        <v>472</v>
      </c>
      <c r="AU61" s="209" t="s">
        <v>472</v>
      </c>
      <c r="AV61" s="209" t="s">
        <v>472</v>
      </c>
      <c r="AW61" s="209" t="s">
        <v>472</v>
      </c>
      <c r="AX61" s="209" t="s">
        <v>472</v>
      </c>
      <c r="AY61" s="209" t="s">
        <v>472</v>
      </c>
      <c r="AZ61" s="209" t="s">
        <v>472</v>
      </c>
      <c r="BA61" s="209" t="s">
        <v>472</v>
      </c>
      <c r="BB61" s="209" t="s">
        <v>472</v>
      </c>
      <c r="BC61" s="209" t="s">
        <v>472</v>
      </c>
      <c r="BD61" s="209" t="s">
        <v>472</v>
      </c>
      <c r="BE61" s="209" t="s">
        <v>472</v>
      </c>
      <c r="BF61" s="209" t="s">
        <v>472</v>
      </c>
      <c r="BG61" s="209" t="s">
        <v>472</v>
      </c>
      <c r="BH61" s="209" t="s">
        <v>472</v>
      </c>
      <c r="BI61" s="209" t="s">
        <v>472</v>
      </c>
      <c r="BJ61" s="209" t="s">
        <v>472</v>
      </c>
      <c r="BK61" s="209" t="s">
        <v>472</v>
      </c>
      <c r="BL61" s="209" t="s">
        <v>472</v>
      </c>
      <c r="BM61" s="209" t="s">
        <v>472</v>
      </c>
      <c r="BN61" s="209" t="s">
        <v>472</v>
      </c>
      <c r="BO61" s="209" t="s">
        <v>472</v>
      </c>
      <c r="BP61" s="209" t="s">
        <v>472</v>
      </c>
      <c r="BQ61" s="209" t="s">
        <v>472</v>
      </c>
      <c r="BR61" s="209" t="s">
        <v>472</v>
      </c>
      <c r="BS61" s="209" t="s">
        <v>472</v>
      </c>
      <c r="BT61" s="209" t="s">
        <v>472</v>
      </c>
      <c r="BU61" s="209" t="s">
        <v>472</v>
      </c>
      <c r="BV61" s="209" t="s">
        <v>472</v>
      </c>
      <c r="BW61" s="209" t="s">
        <v>472</v>
      </c>
      <c r="BX61" s="209" t="s">
        <v>472</v>
      </c>
      <c r="BY61" s="209" t="s">
        <v>472</v>
      </c>
      <c r="BZ61" s="209" t="s">
        <v>472</v>
      </c>
      <c r="CA61" s="209" t="s">
        <v>472</v>
      </c>
      <c r="CB61" s="209" t="s">
        <v>472</v>
      </c>
      <c r="CC61" s="209" t="s">
        <v>472</v>
      </c>
      <c r="CD61" s="209" t="s">
        <v>472</v>
      </c>
      <c r="CE61" s="209" t="s">
        <v>472</v>
      </c>
      <c r="CF61" s="209" t="s">
        <v>472</v>
      </c>
      <c r="CG61" s="209" t="s">
        <v>472</v>
      </c>
      <c r="CH61" s="209" t="s">
        <v>472</v>
      </c>
      <c r="CI61" s="209" t="s">
        <v>472</v>
      </c>
      <c r="CJ61" s="209" t="s">
        <v>472</v>
      </c>
      <c r="CK61" s="209" t="s">
        <v>472</v>
      </c>
      <c r="CL61" s="209" t="s">
        <v>472</v>
      </c>
      <c r="CM61" s="209" t="s">
        <v>472</v>
      </c>
      <c r="CN61" s="209" t="s">
        <v>472</v>
      </c>
      <c r="CO61" s="209" t="s">
        <v>472</v>
      </c>
      <c r="CP61" s="209" t="s">
        <v>472</v>
      </c>
      <c r="CQ61" s="209" t="s">
        <v>472</v>
      </c>
      <c r="CR61" s="209" t="s">
        <v>472</v>
      </c>
      <c r="CS61" s="209" t="s">
        <v>472</v>
      </c>
      <c r="CT61" s="209" t="s">
        <v>472</v>
      </c>
      <c r="CU61" s="209" t="s">
        <v>472</v>
      </c>
      <c r="CV61" s="209" t="s">
        <v>472</v>
      </c>
      <c r="CW61" s="209" t="s">
        <v>472</v>
      </c>
      <c r="CX61" s="209" t="s">
        <v>472</v>
      </c>
      <c r="CY61" s="209" t="s">
        <v>472</v>
      </c>
      <c r="CZ61" s="209" t="s">
        <v>472</v>
      </c>
      <c r="DA61" s="209" t="s">
        <v>472</v>
      </c>
      <c r="DB61" s="209" t="s">
        <v>472</v>
      </c>
      <c r="DC61" s="209" t="s">
        <v>472</v>
      </c>
    </row>
    <row r="62" spans="1:107">
      <c r="A62" s="213" t="s">
        <v>460</v>
      </c>
      <c r="B62" s="214">
        <v>1573</v>
      </c>
      <c r="C62" s="214">
        <v>1573</v>
      </c>
      <c r="D62" s="215">
        <v>9325</v>
      </c>
      <c r="E62" s="216">
        <f t="shared" si="0"/>
        <v>9325</v>
      </c>
      <c r="F62" s="217">
        <v>45688</v>
      </c>
      <c r="G62" s="215" t="s">
        <v>148</v>
      </c>
      <c r="H62" s="215" t="s">
        <v>469</v>
      </c>
      <c r="I62" s="209">
        <v>2021</v>
      </c>
      <c r="J62" s="209" t="s">
        <v>461</v>
      </c>
      <c r="K62" s="209" t="s">
        <v>462</v>
      </c>
      <c r="L62" s="218">
        <v>3555662</v>
      </c>
      <c r="M62" s="209" t="s">
        <v>463</v>
      </c>
      <c r="N62" s="209" t="s">
        <v>464</v>
      </c>
      <c r="O62" s="209" t="s">
        <v>465</v>
      </c>
      <c r="P62" s="217">
        <v>42430</v>
      </c>
      <c r="Q62" s="217" t="s">
        <v>559</v>
      </c>
      <c r="R62" s="209" t="s">
        <v>464</v>
      </c>
      <c r="S62" s="209" t="s">
        <v>466</v>
      </c>
      <c r="T62" s="209">
        <v>102</v>
      </c>
      <c r="U62" s="218">
        <v>0</v>
      </c>
      <c r="V62" s="219">
        <v>0</v>
      </c>
      <c r="W62" s="209" t="s">
        <v>467</v>
      </c>
      <c r="X62" s="209" t="s">
        <v>468</v>
      </c>
      <c r="Y62" s="209" t="s">
        <v>468</v>
      </c>
      <c r="Z62" s="209" t="s">
        <v>469</v>
      </c>
      <c r="AA62" s="213" t="s">
        <v>460</v>
      </c>
      <c r="AB62" s="216">
        <f t="shared" si="1"/>
        <v>1573</v>
      </c>
      <c r="AC62" s="216">
        <v>7530</v>
      </c>
      <c r="AD62" s="216">
        <f t="shared" si="2"/>
        <v>7530</v>
      </c>
      <c r="AE62" s="209" t="s">
        <v>559</v>
      </c>
      <c r="AF62" s="209" t="s">
        <v>470</v>
      </c>
      <c r="AG62" s="219">
        <v>12606006.73</v>
      </c>
      <c r="AH62" s="209" t="s">
        <v>470</v>
      </c>
      <c r="AI62" s="221">
        <v>42332</v>
      </c>
      <c r="AJ62" s="209" t="s">
        <v>471</v>
      </c>
      <c r="AK62" s="209" t="s">
        <v>472</v>
      </c>
      <c r="AL62" s="209" t="s">
        <v>472</v>
      </c>
      <c r="AM62" s="209" t="s">
        <v>472</v>
      </c>
      <c r="AN62" s="209" t="s">
        <v>472</v>
      </c>
      <c r="AO62" s="209" t="s">
        <v>472</v>
      </c>
      <c r="AP62" s="209" t="s">
        <v>472</v>
      </c>
      <c r="AQ62" s="209" t="s">
        <v>472</v>
      </c>
      <c r="AR62" s="209" t="s">
        <v>472</v>
      </c>
      <c r="AS62" s="209" t="s">
        <v>472</v>
      </c>
      <c r="AT62" s="209" t="s">
        <v>472</v>
      </c>
      <c r="AU62" s="209" t="s">
        <v>472</v>
      </c>
      <c r="AV62" s="209" t="s">
        <v>472</v>
      </c>
      <c r="AW62" s="209" t="s">
        <v>472</v>
      </c>
      <c r="AX62" s="209" t="s">
        <v>472</v>
      </c>
      <c r="AY62" s="209" t="s">
        <v>472</v>
      </c>
      <c r="AZ62" s="209" t="s">
        <v>472</v>
      </c>
      <c r="BA62" s="209" t="s">
        <v>472</v>
      </c>
      <c r="BB62" s="209" t="s">
        <v>472</v>
      </c>
      <c r="BC62" s="209" t="s">
        <v>472</v>
      </c>
      <c r="BD62" s="209" t="s">
        <v>472</v>
      </c>
      <c r="BE62" s="209" t="s">
        <v>472</v>
      </c>
      <c r="BF62" s="209" t="s">
        <v>472</v>
      </c>
      <c r="BG62" s="209" t="s">
        <v>472</v>
      </c>
      <c r="BH62" s="209" t="s">
        <v>472</v>
      </c>
      <c r="BI62" s="209" t="s">
        <v>472</v>
      </c>
      <c r="BJ62" s="209" t="s">
        <v>472</v>
      </c>
      <c r="BK62" s="209" t="s">
        <v>472</v>
      </c>
      <c r="BL62" s="209" t="s">
        <v>472</v>
      </c>
      <c r="BM62" s="209" t="s">
        <v>472</v>
      </c>
      <c r="BN62" s="209" t="s">
        <v>472</v>
      </c>
      <c r="BO62" s="209" t="s">
        <v>472</v>
      </c>
      <c r="BP62" s="209" t="s">
        <v>472</v>
      </c>
      <c r="BQ62" s="209" t="s">
        <v>472</v>
      </c>
      <c r="BR62" s="209" t="s">
        <v>472</v>
      </c>
      <c r="BS62" s="209" t="s">
        <v>472</v>
      </c>
      <c r="BT62" s="209" t="s">
        <v>472</v>
      </c>
      <c r="BU62" s="209" t="s">
        <v>472</v>
      </c>
      <c r="BV62" s="209" t="s">
        <v>472</v>
      </c>
      <c r="BW62" s="209" t="s">
        <v>472</v>
      </c>
      <c r="BX62" s="209" t="s">
        <v>472</v>
      </c>
      <c r="BY62" s="209" t="s">
        <v>472</v>
      </c>
      <c r="BZ62" s="209" t="s">
        <v>472</v>
      </c>
      <c r="CA62" s="209" t="s">
        <v>472</v>
      </c>
      <c r="CB62" s="209" t="s">
        <v>472</v>
      </c>
      <c r="CC62" s="209" t="s">
        <v>472</v>
      </c>
      <c r="CD62" s="209" t="s">
        <v>472</v>
      </c>
      <c r="CE62" s="209" t="s">
        <v>472</v>
      </c>
      <c r="CF62" s="209" t="s">
        <v>472</v>
      </c>
      <c r="CG62" s="209" t="s">
        <v>472</v>
      </c>
      <c r="CH62" s="209" t="s">
        <v>472</v>
      </c>
      <c r="CI62" s="209" t="s">
        <v>472</v>
      </c>
      <c r="CJ62" s="209" t="s">
        <v>472</v>
      </c>
      <c r="CK62" s="209" t="s">
        <v>472</v>
      </c>
      <c r="CL62" s="209" t="s">
        <v>472</v>
      </c>
      <c r="CM62" s="209" t="s">
        <v>472</v>
      </c>
      <c r="CN62" s="209" t="s">
        <v>472</v>
      </c>
      <c r="CO62" s="209" t="s">
        <v>472</v>
      </c>
      <c r="CP62" s="209" t="s">
        <v>472</v>
      </c>
      <c r="CQ62" s="209" t="s">
        <v>472</v>
      </c>
      <c r="CR62" s="209" t="s">
        <v>472</v>
      </c>
      <c r="CS62" s="209" t="s">
        <v>472</v>
      </c>
      <c r="CT62" s="209" t="s">
        <v>472</v>
      </c>
      <c r="CU62" s="209" t="s">
        <v>472</v>
      </c>
      <c r="CV62" s="209" t="s">
        <v>472</v>
      </c>
      <c r="CW62" s="209" t="s">
        <v>472</v>
      </c>
      <c r="CX62" s="209" t="s">
        <v>472</v>
      </c>
      <c r="CY62" s="209" t="s">
        <v>472</v>
      </c>
      <c r="CZ62" s="209" t="s">
        <v>472</v>
      </c>
      <c r="DA62" s="209" t="s">
        <v>472</v>
      </c>
      <c r="DB62" s="209" t="s">
        <v>472</v>
      </c>
      <c r="DC62" s="209" t="s">
        <v>472</v>
      </c>
    </row>
    <row r="63" spans="1:107">
      <c r="A63" s="213" t="s">
        <v>460</v>
      </c>
      <c r="B63" s="214">
        <v>1574</v>
      </c>
      <c r="C63" s="214">
        <v>1574</v>
      </c>
      <c r="D63" s="215">
        <v>8723</v>
      </c>
      <c r="E63" s="216">
        <f t="shared" si="0"/>
        <v>8723</v>
      </c>
      <c r="F63" s="217">
        <v>45688</v>
      </c>
      <c r="G63" s="215" t="s">
        <v>148</v>
      </c>
      <c r="H63" s="215" t="s">
        <v>469</v>
      </c>
      <c r="I63" s="209">
        <v>2021</v>
      </c>
      <c r="J63" s="209" t="s">
        <v>461</v>
      </c>
      <c r="K63" s="209" t="s">
        <v>462</v>
      </c>
      <c r="L63" s="218">
        <v>830560</v>
      </c>
      <c r="M63" s="209" t="s">
        <v>463</v>
      </c>
      <c r="N63" s="209" t="s">
        <v>464</v>
      </c>
      <c r="O63" s="209" t="s">
        <v>465</v>
      </c>
      <c r="P63" s="217">
        <v>42433</v>
      </c>
      <c r="Q63" s="217" t="s">
        <v>559</v>
      </c>
      <c r="R63" s="209" t="s">
        <v>464</v>
      </c>
      <c r="S63" s="209" t="s">
        <v>466</v>
      </c>
      <c r="T63" s="209">
        <v>99</v>
      </c>
      <c r="U63" s="218">
        <v>0</v>
      </c>
      <c r="V63" s="219">
        <v>0</v>
      </c>
      <c r="W63" s="209" t="s">
        <v>467</v>
      </c>
      <c r="X63" s="209" t="s">
        <v>468</v>
      </c>
      <c r="Y63" s="209" t="s">
        <v>468</v>
      </c>
      <c r="Z63" s="209" t="s">
        <v>469</v>
      </c>
      <c r="AA63" s="213" t="s">
        <v>460</v>
      </c>
      <c r="AB63" s="216">
        <f t="shared" si="1"/>
        <v>1574</v>
      </c>
      <c r="AC63" s="216">
        <v>7390</v>
      </c>
      <c r="AD63" s="216">
        <f t="shared" si="2"/>
        <v>7390</v>
      </c>
      <c r="AE63" s="209" t="s">
        <v>559</v>
      </c>
      <c r="AF63" s="209" t="s">
        <v>470</v>
      </c>
      <c r="AG63" s="219">
        <v>3421716.95</v>
      </c>
      <c r="AH63" s="209" t="s">
        <v>470</v>
      </c>
      <c r="AI63" s="221">
        <v>42255</v>
      </c>
      <c r="AJ63" s="209" t="s">
        <v>471</v>
      </c>
      <c r="AK63" s="209" t="s">
        <v>472</v>
      </c>
      <c r="AL63" s="209" t="s">
        <v>472</v>
      </c>
      <c r="AM63" s="209" t="s">
        <v>472</v>
      </c>
      <c r="AN63" s="209" t="s">
        <v>472</v>
      </c>
      <c r="AO63" s="209" t="s">
        <v>472</v>
      </c>
      <c r="AP63" s="209" t="s">
        <v>472</v>
      </c>
      <c r="AQ63" s="209" t="s">
        <v>472</v>
      </c>
      <c r="AR63" s="209" t="s">
        <v>472</v>
      </c>
      <c r="AS63" s="209" t="s">
        <v>472</v>
      </c>
      <c r="AT63" s="209" t="s">
        <v>472</v>
      </c>
      <c r="AU63" s="209" t="s">
        <v>472</v>
      </c>
      <c r="AV63" s="209" t="s">
        <v>472</v>
      </c>
      <c r="AW63" s="209" t="s">
        <v>472</v>
      </c>
      <c r="AX63" s="209" t="s">
        <v>472</v>
      </c>
      <c r="AY63" s="209" t="s">
        <v>472</v>
      </c>
      <c r="AZ63" s="209" t="s">
        <v>472</v>
      </c>
      <c r="BA63" s="209" t="s">
        <v>472</v>
      </c>
      <c r="BB63" s="209" t="s">
        <v>472</v>
      </c>
      <c r="BC63" s="209" t="s">
        <v>472</v>
      </c>
      <c r="BD63" s="209" t="s">
        <v>472</v>
      </c>
      <c r="BE63" s="209" t="s">
        <v>472</v>
      </c>
      <c r="BF63" s="209" t="s">
        <v>472</v>
      </c>
      <c r="BG63" s="209" t="s">
        <v>472</v>
      </c>
      <c r="BH63" s="209" t="s">
        <v>472</v>
      </c>
      <c r="BI63" s="209" t="s">
        <v>472</v>
      </c>
      <c r="BJ63" s="209" t="s">
        <v>472</v>
      </c>
      <c r="BK63" s="209" t="s">
        <v>472</v>
      </c>
      <c r="BL63" s="209" t="s">
        <v>472</v>
      </c>
      <c r="BM63" s="209" t="s">
        <v>472</v>
      </c>
      <c r="BN63" s="209" t="s">
        <v>472</v>
      </c>
      <c r="BO63" s="209" t="s">
        <v>472</v>
      </c>
      <c r="BP63" s="209" t="s">
        <v>472</v>
      </c>
      <c r="BQ63" s="209" t="s">
        <v>472</v>
      </c>
      <c r="BR63" s="209" t="s">
        <v>472</v>
      </c>
      <c r="BS63" s="209" t="s">
        <v>472</v>
      </c>
      <c r="BT63" s="209" t="s">
        <v>472</v>
      </c>
      <c r="BU63" s="209" t="s">
        <v>472</v>
      </c>
      <c r="BV63" s="209" t="s">
        <v>472</v>
      </c>
      <c r="BW63" s="209" t="s">
        <v>472</v>
      </c>
      <c r="BX63" s="209" t="s">
        <v>472</v>
      </c>
      <c r="BY63" s="209" t="s">
        <v>472</v>
      </c>
      <c r="BZ63" s="209" t="s">
        <v>472</v>
      </c>
      <c r="CA63" s="209" t="s">
        <v>472</v>
      </c>
      <c r="CB63" s="209" t="s">
        <v>472</v>
      </c>
      <c r="CC63" s="209" t="s">
        <v>472</v>
      </c>
      <c r="CD63" s="209" t="s">
        <v>472</v>
      </c>
      <c r="CE63" s="209" t="s">
        <v>472</v>
      </c>
      <c r="CF63" s="209" t="s">
        <v>472</v>
      </c>
      <c r="CG63" s="209" t="s">
        <v>472</v>
      </c>
      <c r="CH63" s="209" t="s">
        <v>472</v>
      </c>
      <c r="CI63" s="209" t="s">
        <v>472</v>
      </c>
      <c r="CJ63" s="209" t="s">
        <v>472</v>
      </c>
      <c r="CK63" s="209" t="s">
        <v>472</v>
      </c>
      <c r="CL63" s="209" t="s">
        <v>472</v>
      </c>
      <c r="CM63" s="209" t="s">
        <v>472</v>
      </c>
      <c r="CN63" s="209" t="s">
        <v>472</v>
      </c>
      <c r="CO63" s="209" t="s">
        <v>472</v>
      </c>
      <c r="CP63" s="209" t="s">
        <v>472</v>
      </c>
      <c r="CQ63" s="209" t="s">
        <v>472</v>
      </c>
      <c r="CR63" s="209" t="s">
        <v>472</v>
      </c>
      <c r="CS63" s="209" t="s">
        <v>472</v>
      </c>
      <c r="CT63" s="209" t="s">
        <v>472</v>
      </c>
      <c r="CU63" s="209" t="s">
        <v>472</v>
      </c>
      <c r="CV63" s="209" t="s">
        <v>472</v>
      </c>
      <c r="CW63" s="209" t="s">
        <v>472</v>
      </c>
      <c r="CX63" s="209" t="s">
        <v>472</v>
      </c>
      <c r="CY63" s="209" t="s">
        <v>472</v>
      </c>
      <c r="CZ63" s="209" t="s">
        <v>472</v>
      </c>
      <c r="DA63" s="209" t="s">
        <v>472</v>
      </c>
      <c r="DB63" s="209" t="s">
        <v>472</v>
      </c>
      <c r="DC63" s="209" t="s">
        <v>472</v>
      </c>
    </row>
    <row r="64" spans="1:107">
      <c r="A64" s="213" t="s">
        <v>460</v>
      </c>
      <c r="B64" s="214">
        <v>1577</v>
      </c>
      <c r="C64" s="214">
        <v>1577</v>
      </c>
      <c r="D64" s="215">
        <v>7975</v>
      </c>
      <c r="E64" s="216">
        <f t="shared" si="0"/>
        <v>7975</v>
      </c>
      <c r="F64" s="217">
        <v>45688</v>
      </c>
      <c r="G64" s="215" t="s">
        <v>148</v>
      </c>
      <c r="H64" s="215" t="s">
        <v>469</v>
      </c>
      <c r="I64" s="209">
        <v>2021</v>
      </c>
      <c r="J64" s="209" t="s">
        <v>461</v>
      </c>
      <c r="K64" s="209" t="s">
        <v>462</v>
      </c>
      <c r="L64" s="218">
        <v>1332082</v>
      </c>
      <c r="M64" s="209" t="s">
        <v>463</v>
      </c>
      <c r="N64" s="209" t="s">
        <v>464</v>
      </c>
      <c r="O64" s="209" t="s">
        <v>465</v>
      </c>
      <c r="P64" s="217">
        <v>42443</v>
      </c>
      <c r="Q64" s="217" t="s">
        <v>558</v>
      </c>
      <c r="R64" s="209" t="s">
        <v>464</v>
      </c>
      <c r="S64" s="209" t="s">
        <v>466</v>
      </c>
      <c r="T64" s="209">
        <v>105</v>
      </c>
      <c r="U64" s="218">
        <v>0</v>
      </c>
      <c r="V64" s="219">
        <v>0</v>
      </c>
      <c r="W64" s="209" t="s">
        <v>467</v>
      </c>
      <c r="X64" s="209" t="s">
        <v>468</v>
      </c>
      <c r="Y64" s="209" t="s">
        <v>468</v>
      </c>
      <c r="Z64" s="209" t="s">
        <v>469</v>
      </c>
      <c r="AA64" s="213" t="s">
        <v>460</v>
      </c>
      <c r="AB64" s="216">
        <f t="shared" si="1"/>
        <v>1577</v>
      </c>
      <c r="AC64" s="216">
        <v>141</v>
      </c>
      <c r="AD64" s="216">
        <f t="shared" si="2"/>
        <v>141</v>
      </c>
      <c r="AE64" s="209" t="s">
        <v>558</v>
      </c>
      <c r="AF64" s="209" t="s">
        <v>470</v>
      </c>
      <c r="AG64" s="219">
        <v>3153200</v>
      </c>
      <c r="AH64" s="209" t="s">
        <v>470</v>
      </c>
      <c r="AI64" s="221">
        <v>42157</v>
      </c>
      <c r="AJ64" s="209" t="s">
        <v>471</v>
      </c>
      <c r="AK64" s="209" t="s">
        <v>472</v>
      </c>
      <c r="AL64" s="209" t="s">
        <v>472</v>
      </c>
      <c r="AM64" s="209" t="s">
        <v>472</v>
      </c>
      <c r="AN64" s="209" t="s">
        <v>472</v>
      </c>
      <c r="AO64" s="209" t="s">
        <v>472</v>
      </c>
      <c r="AP64" s="209" t="s">
        <v>472</v>
      </c>
      <c r="AQ64" s="209" t="s">
        <v>472</v>
      </c>
      <c r="AR64" s="209" t="s">
        <v>472</v>
      </c>
      <c r="AS64" s="209" t="s">
        <v>472</v>
      </c>
      <c r="AT64" s="209" t="s">
        <v>472</v>
      </c>
      <c r="AU64" s="209" t="s">
        <v>472</v>
      </c>
      <c r="AV64" s="209" t="s">
        <v>472</v>
      </c>
      <c r="AW64" s="209" t="s">
        <v>472</v>
      </c>
      <c r="AX64" s="209" t="s">
        <v>472</v>
      </c>
      <c r="AY64" s="209" t="s">
        <v>472</v>
      </c>
      <c r="AZ64" s="209" t="s">
        <v>472</v>
      </c>
      <c r="BA64" s="209" t="s">
        <v>472</v>
      </c>
      <c r="BB64" s="209" t="s">
        <v>472</v>
      </c>
      <c r="BC64" s="209" t="s">
        <v>472</v>
      </c>
      <c r="BD64" s="209" t="s">
        <v>472</v>
      </c>
      <c r="BE64" s="209" t="s">
        <v>472</v>
      </c>
      <c r="BF64" s="209" t="s">
        <v>472</v>
      </c>
      <c r="BG64" s="209" t="s">
        <v>472</v>
      </c>
      <c r="BH64" s="209" t="s">
        <v>472</v>
      </c>
      <c r="BI64" s="209" t="s">
        <v>472</v>
      </c>
      <c r="BJ64" s="209" t="s">
        <v>472</v>
      </c>
      <c r="BK64" s="209" t="s">
        <v>472</v>
      </c>
      <c r="BL64" s="209" t="s">
        <v>472</v>
      </c>
      <c r="BM64" s="209" t="s">
        <v>472</v>
      </c>
      <c r="BN64" s="209" t="s">
        <v>472</v>
      </c>
      <c r="BO64" s="209" t="s">
        <v>472</v>
      </c>
      <c r="BP64" s="209" t="s">
        <v>472</v>
      </c>
      <c r="BQ64" s="209" t="s">
        <v>472</v>
      </c>
      <c r="BR64" s="209" t="s">
        <v>472</v>
      </c>
      <c r="BS64" s="209" t="s">
        <v>472</v>
      </c>
      <c r="BT64" s="209" t="s">
        <v>472</v>
      </c>
      <c r="BU64" s="209" t="s">
        <v>472</v>
      </c>
      <c r="BV64" s="209" t="s">
        <v>472</v>
      </c>
      <c r="BW64" s="209" t="s">
        <v>472</v>
      </c>
      <c r="BX64" s="209" t="s">
        <v>472</v>
      </c>
      <c r="BY64" s="209" t="s">
        <v>472</v>
      </c>
      <c r="BZ64" s="209" t="s">
        <v>472</v>
      </c>
      <c r="CA64" s="209" t="s">
        <v>472</v>
      </c>
      <c r="CB64" s="209" t="s">
        <v>472</v>
      </c>
      <c r="CC64" s="209" t="s">
        <v>472</v>
      </c>
      <c r="CD64" s="209" t="s">
        <v>472</v>
      </c>
      <c r="CE64" s="209" t="s">
        <v>472</v>
      </c>
      <c r="CF64" s="209" t="s">
        <v>472</v>
      </c>
      <c r="CG64" s="209" t="s">
        <v>472</v>
      </c>
      <c r="CH64" s="209" t="s">
        <v>472</v>
      </c>
      <c r="CI64" s="209" t="s">
        <v>472</v>
      </c>
      <c r="CJ64" s="209" t="s">
        <v>472</v>
      </c>
      <c r="CK64" s="209" t="s">
        <v>472</v>
      </c>
      <c r="CL64" s="209" t="s">
        <v>472</v>
      </c>
      <c r="CM64" s="209" t="s">
        <v>472</v>
      </c>
      <c r="CN64" s="209" t="s">
        <v>472</v>
      </c>
      <c r="CO64" s="209" t="s">
        <v>472</v>
      </c>
      <c r="CP64" s="209" t="s">
        <v>472</v>
      </c>
      <c r="CQ64" s="209" t="s">
        <v>472</v>
      </c>
      <c r="CR64" s="209" t="s">
        <v>472</v>
      </c>
      <c r="CS64" s="209" t="s">
        <v>472</v>
      </c>
      <c r="CT64" s="209" t="s">
        <v>472</v>
      </c>
      <c r="CU64" s="209" t="s">
        <v>472</v>
      </c>
      <c r="CV64" s="209" t="s">
        <v>472</v>
      </c>
      <c r="CW64" s="209" t="s">
        <v>472</v>
      </c>
      <c r="CX64" s="209" t="s">
        <v>472</v>
      </c>
      <c r="CY64" s="209" t="s">
        <v>472</v>
      </c>
      <c r="CZ64" s="209" t="s">
        <v>472</v>
      </c>
      <c r="DA64" s="209" t="s">
        <v>472</v>
      </c>
      <c r="DB64" s="209" t="s">
        <v>472</v>
      </c>
      <c r="DC64" s="209" t="s">
        <v>472</v>
      </c>
    </row>
    <row r="65" spans="1:107">
      <c r="A65" s="213" t="s">
        <v>460</v>
      </c>
      <c r="B65" s="214">
        <v>1586</v>
      </c>
      <c r="C65" s="214">
        <v>1586</v>
      </c>
      <c r="D65" s="215">
        <v>9271</v>
      </c>
      <c r="E65" s="216">
        <f t="shared" si="0"/>
        <v>9271</v>
      </c>
      <c r="F65" s="217">
        <v>45688</v>
      </c>
      <c r="G65" s="215" t="s">
        <v>148</v>
      </c>
      <c r="H65" s="215" t="s">
        <v>469</v>
      </c>
      <c r="I65" s="209">
        <v>2021</v>
      </c>
      <c r="J65" s="209" t="s">
        <v>461</v>
      </c>
      <c r="K65" s="209" t="s">
        <v>462</v>
      </c>
      <c r="L65" s="218">
        <v>329998</v>
      </c>
      <c r="M65" s="209" t="s">
        <v>463</v>
      </c>
      <c r="N65" s="209" t="s">
        <v>464</v>
      </c>
      <c r="O65" s="209" t="s">
        <v>465</v>
      </c>
      <c r="P65" s="217">
        <v>42485</v>
      </c>
      <c r="Q65" s="217" t="s">
        <v>559</v>
      </c>
      <c r="R65" s="209" t="s">
        <v>464</v>
      </c>
      <c r="S65" s="209" t="s">
        <v>466</v>
      </c>
      <c r="T65" s="209">
        <v>104</v>
      </c>
      <c r="U65" s="218">
        <v>0</v>
      </c>
      <c r="V65" s="219">
        <v>0</v>
      </c>
      <c r="W65" s="209" t="s">
        <v>467</v>
      </c>
      <c r="X65" s="209" t="s">
        <v>468</v>
      </c>
      <c r="Y65" s="209" t="s">
        <v>468</v>
      </c>
      <c r="Z65" s="209" t="s">
        <v>469</v>
      </c>
      <c r="AA65" s="213" t="s">
        <v>460</v>
      </c>
      <c r="AB65" s="216">
        <f t="shared" si="1"/>
        <v>1586</v>
      </c>
      <c r="AC65" s="216">
        <v>7492</v>
      </c>
      <c r="AD65" s="216">
        <f t="shared" si="2"/>
        <v>7492</v>
      </c>
      <c r="AE65" s="209" t="s">
        <v>559</v>
      </c>
      <c r="AF65" s="209" t="s">
        <v>470</v>
      </c>
      <c r="AG65" s="219">
        <v>1745515.52</v>
      </c>
      <c r="AH65" s="209" t="s">
        <v>470</v>
      </c>
      <c r="AI65" s="221">
        <v>42391</v>
      </c>
      <c r="AJ65" s="209" t="s">
        <v>471</v>
      </c>
      <c r="AK65" s="209" t="s">
        <v>472</v>
      </c>
      <c r="AL65" s="209" t="s">
        <v>472</v>
      </c>
      <c r="AM65" s="209" t="s">
        <v>472</v>
      </c>
      <c r="AN65" s="209" t="s">
        <v>472</v>
      </c>
      <c r="AO65" s="209" t="s">
        <v>472</v>
      </c>
      <c r="AP65" s="209" t="s">
        <v>472</v>
      </c>
      <c r="AQ65" s="209" t="s">
        <v>472</v>
      </c>
      <c r="AR65" s="209" t="s">
        <v>472</v>
      </c>
      <c r="AS65" s="209" t="s">
        <v>472</v>
      </c>
      <c r="AT65" s="209" t="s">
        <v>472</v>
      </c>
      <c r="AU65" s="209" t="s">
        <v>472</v>
      </c>
      <c r="AV65" s="209" t="s">
        <v>472</v>
      </c>
      <c r="AW65" s="209" t="s">
        <v>472</v>
      </c>
      <c r="AX65" s="209" t="s">
        <v>472</v>
      </c>
      <c r="AY65" s="209" t="s">
        <v>472</v>
      </c>
      <c r="AZ65" s="209" t="s">
        <v>472</v>
      </c>
      <c r="BA65" s="209" t="s">
        <v>472</v>
      </c>
      <c r="BB65" s="209" t="s">
        <v>472</v>
      </c>
      <c r="BC65" s="209" t="s">
        <v>472</v>
      </c>
      <c r="BD65" s="209" t="s">
        <v>472</v>
      </c>
      <c r="BE65" s="209" t="s">
        <v>472</v>
      </c>
      <c r="BF65" s="209" t="s">
        <v>472</v>
      </c>
      <c r="BG65" s="209" t="s">
        <v>472</v>
      </c>
      <c r="BH65" s="209" t="s">
        <v>472</v>
      </c>
      <c r="BI65" s="209" t="s">
        <v>472</v>
      </c>
      <c r="BJ65" s="209" t="s">
        <v>472</v>
      </c>
      <c r="BK65" s="209" t="s">
        <v>472</v>
      </c>
      <c r="BL65" s="209" t="s">
        <v>472</v>
      </c>
      <c r="BM65" s="209" t="s">
        <v>472</v>
      </c>
      <c r="BN65" s="209" t="s">
        <v>472</v>
      </c>
      <c r="BO65" s="209" t="s">
        <v>472</v>
      </c>
      <c r="BP65" s="209" t="s">
        <v>472</v>
      </c>
      <c r="BQ65" s="209" t="s">
        <v>472</v>
      </c>
      <c r="BR65" s="209" t="s">
        <v>472</v>
      </c>
      <c r="BS65" s="209" t="s">
        <v>472</v>
      </c>
      <c r="BT65" s="209" t="s">
        <v>472</v>
      </c>
      <c r="BU65" s="209" t="s">
        <v>472</v>
      </c>
      <c r="BV65" s="209" t="s">
        <v>472</v>
      </c>
      <c r="BW65" s="209" t="s">
        <v>472</v>
      </c>
      <c r="BX65" s="209" t="s">
        <v>472</v>
      </c>
      <c r="BY65" s="209" t="s">
        <v>472</v>
      </c>
      <c r="BZ65" s="209" t="s">
        <v>472</v>
      </c>
      <c r="CA65" s="209" t="s">
        <v>472</v>
      </c>
      <c r="CB65" s="209" t="s">
        <v>472</v>
      </c>
      <c r="CC65" s="209" t="s">
        <v>472</v>
      </c>
      <c r="CD65" s="209" t="s">
        <v>472</v>
      </c>
      <c r="CE65" s="209" t="s">
        <v>472</v>
      </c>
      <c r="CF65" s="209" t="s">
        <v>472</v>
      </c>
      <c r="CG65" s="209" t="s">
        <v>472</v>
      </c>
      <c r="CH65" s="209" t="s">
        <v>472</v>
      </c>
      <c r="CI65" s="209" t="s">
        <v>472</v>
      </c>
      <c r="CJ65" s="209" t="s">
        <v>472</v>
      </c>
      <c r="CK65" s="209" t="s">
        <v>472</v>
      </c>
      <c r="CL65" s="209" t="s">
        <v>472</v>
      </c>
      <c r="CM65" s="209" t="s">
        <v>472</v>
      </c>
      <c r="CN65" s="209" t="s">
        <v>472</v>
      </c>
      <c r="CO65" s="209" t="s">
        <v>472</v>
      </c>
      <c r="CP65" s="209" t="s">
        <v>472</v>
      </c>
      <c r="CQ65" s="209" t="s">
        <v>472</v>
      </c>
      <c r="CR65" s="209" t="s">
        <v>472</v>
      </c>
      <c r="CS65" s="209" t="s">
        <v>472</v>
      </c>
      <c r="CT65" s="209" t="s">
        <v>472</v>
      </c>
      <c r="CU65" s="209" t="s">
        <v>472</v>
      </c>
      <c r="CV65" s="209" t="s">
        <v>472</v>
      </c>
      <c r="CW65" s="209" t="s">
        <v>472</v>
      </c>
      <c r="CX65" s="209" t="s">
        <v>472</v>
      </c>
      <c r="CY65" s="209" t="s">
        <v>472</v>
      </c>
      <c r="CZ65" s="209" t="s">
        <v>472</v>
      </c>
      <c r="DA65" s="209" t="s">
        <v>472</v>
      </c>
      <c r="DB65" s="209" t="s">
        <v>472</v>
      </c>
      <c r="DC65" s="209" t="s">
        <v>472</v>
      </c>
    </row>
    <row r="66" spans="1:107">
      <c r="A66" s="213" t="s">
        <v>460</v>
      </c>
      <c r="B66" s="214">
        <v>1600</v>
      </c>
      <c r="C66" s="214">
        <v>1600</v>
      </c>
      <c r="D66" s="215">
        <v>0</v>
      </c>
      <c r="E66" s="216">
        <f t="shared" si="0"/>
        <v>0</v>
      </c>
      <c r="F66" s="217">
        <v>45688</v>
      </c>
      <c r="G66" s="215" t="s">
        <v>148</v>
      </c>
      <c r="H66" s="215" t="s">
        <v>469</v>
      </c>
      <c r="I66" s="209">
        <v>2021</v>
      </c>
      <c r="J66" s="209" t="s">
        <v>461</v>
      </c>
      <c r="K66" s="209" t="s">
        <v>462</v>
      </c>
      <c r="L66" s="218">
        <v>2042380</v>
      </c>
      <c r="M66" s="209" t="s">
        <v>463</v>
      </c>
      <c r="N66" s="209" t="s">
        <v>464</v>
      </c>
      <c r="O66" s="209" t="s">
        <v>465</v>
      </c>
      <c r="P66" s="217">
        <v>42528</v>
      </c>
      <c r="Q66" s="217" t="s">
        <v>558</v>
      </c>
      <c r="R66" s="209" t="s">
        <v>464</v>
      </c>
      <c r="S66" s="209" t="s">
        <v>466</v>
      </c>
      <c r="T66" s="209">
        <v>103</v>
      </c>
      <c r="U66" s="218">
        <v>0</v>
      </c>
      <c r="V66" s="219">
        <v>0</v>
      </c>
      <c r="W66" s="209" t="s">
        <v>467</v>
      </c>
      <c r="X66" s="209" t="s">
        <v>468</v>
      </c>
      <c r="Y66" s="209" t="s">
        <v>468</v>
      </c>
      <c r="Z66" s="209" t="s">
        <v>469</v>
      </c>
      <c r="AA66" s="213" t="s">
        <v>460</v>
      </c>
      <c r="AB66" s="216">
        <f t="shared" si="1"/>
        <v>1600</v>
      </c>
      <c r="AC66" s="216">
        <v>7020</v>
      </c>
      <c r="AD66" s="216">
        <f t="shared" si="2"/>
        <v>7020</v>
      </c>
      <c r="AE66" s="209" t="s">
        <v>558</v>
      </c>
      <c r="AF66" s="209" t="s">
        <v>470</v>
      </c>
      <c r="AG66" s="219">
        <v>3413011.09</v>
      </c>
      <c r="AH66" s="209" t="s">
        <v>470</v>
      </c>
      <c r="AI66" s="221">
        <v>42417</v>
      </c>
      <c r="AJ66" s="209" t="s">
        <v>471</v>
      </c>
      <c r="AK66" s="209" t="s">
        <v>472</v>
      </c>
      <c r="AL66" s="209" t="s">
        <v>472</v>
      </c>
      <c r="AM66" s="209" t="s">
        <v>472</v>
      </c>
      <c r="AN66" s="209" t="s">
        <v>472</v>
      </c>
      <c r="AO66" s="209" t="s">
        <v>472</v>
      </c>
      <c r="AP66" s="209" t="s">
        <v>472</v>
      </c>
      <c r="AQ66" s="209" t="s">
        <v>472</v>
      </c>
      <c r="AR66" s="209" t="s">
        <v>472</v>
      </c>
      <c r="AS66" s="209" t="s">
        <v>472</v>
      </c>
      <c r="AT66" s="209" t="s">
        <v>472</v>
      </c>
      <c r="AU66" s="209" t="s">
        <v>472</v>
      </c>
      <c r="AV66" s="209" t="s">
        <v>472</v>
      </c>
      <c r="AW66" s="209" t="s">
        <v>472</v>
      </c>
      <c r="AX66" s="209" t="s">
        <v>472</v>
      </c>
      <c r="AY66" s="209" t="s">
        <v>472</v>
      </c>
      <c r="AZ66" s="209" t="s">
        <v>472</v>
      </c>
      <c r="BA66" s="209" t="s">
        <v>472</v>
      </c>
      <c r="BB66" s="209" t="s">
        <v>472</v>
      </c>
      <c r="BC66" s="209" t="s">
        <v>472</v>
      </c>
      <c r="BD66" s="209" t="s">
        <v>472</v>
      </c>
      <c r="BE66" s="209" t="s">
        <v>472</v>
      </c>
      <c r="BF66" s="209" t="s">
        <v>472</v>
      </c>
      <c r="BG66" s="209" t="s">
        <v>472</v>
      </c>
      <c r="BH66" s="209" t="s">
        <v>472</v>
      </c>
      <c r="BI66" s="209" t="s">
        <v>472</v>
      </c>
      <c r="BJ66" s="209" t="s">
        <v>472</v>
      </c>
      <c r="BK66" s="209" t="s">
        <v>472</v>
      </c>
      <c r="BL66" s="209" t="s">
        <v>472</v>
      </c>
      <c r="BM66" s="209" t="s">
        <v>472</v>
      </c>
      <c r="BN66" s="209" t="s">
        <v>472</v>
      </c>
      <c r="BO66" s="209" t="s">
        <v>472</v>
      </c>
      <c r="BP66" s="209" t="s">
        <v>472</v>
      </c>
      <c r="BQ66" s="209" t="s">
        <v>472</v>
      </c>
      <c r="BR66" s="209" t="s">
        <v>472</v>
      </c>
      <c r="BS66" s="209" t="s">
        <v>472</v>
      </c>
      <c r="BT66" s="209" t="s">
        <v>472</v>
      </c>
      <c r="BU66" s="209" t="s">
        <v>472</v>
      </c>
      <c r="BV66" s="209" t="s">
        <v>472</v>
      </c>
      <c r="BW66" s="209" t="s">
        <v>472</v>
      </c>
      <c r="BX66" s="209" t="s">
        <v>472</v>
      </c>
      <c r="BY66" s="209" t="s">
        <v>472</v>
      </c>
      <c r="BZ66" s="209" t="s">
        <v>472</v>
      </c>
      <c r="CA66" s="209" t="s">
        <v>472</v>
      </c>
      <c r="CB66" s="209" t="s">
        <v>472</v>
      </c>
      <c r="CC66" s="209" t="s">
        <v>472</v>
      </c>
      <c r="CD66" s="209" t="s">
        <v>472</v>
      </c>
      <c r="CE66" s="209" t="s">
        <v>472</v>
      </c>
      <c r="CF66" s="209" t="s">
        <v>472</v>
      </c>
      <c r="CG66" s="209" t="s">
        <v>472</v>
      </c>
      <c r="CH66" s="209" t="s">
        <v>472</v>
      </c>
      <c r="CI66" s="209" t="s">
        <v>472</v>
      </c>
      <c r="CJ66" s="209" t="s">
        <v>472</v>
      </c>
      <c r="CK66" s="209" t="s">
        <v>472</v>
      </c>
      <c r="CL66" s="209" t="s">
        <v>472</v>
      </c>
      <c r="CM66" s="209" t="s">
        <v>472</v>
      </c>
      <c r="CN66" s="209" t="s">
        <v>472</v>
      </c>
      <c r="CO66" s="209" t="s">
        <v>472</v>
      </c>
      <c r="CP66" s="209" t="s">
        <v>472</v>
      </c>
      <c r="CQ66" s="209" t="s">
        <v>472</v>
      </c>
      <c r="CR66" s="209" t="s">
        <v>472</v>
      </c>
      <c r="CS66" s="209" t="s">
        <v>472</v>
      </c>
      <c r="CT66" s="209" t="s">
        <v>472</v>
      </c>
      <c r="CU66" s="209" t="s">
        <v>472</v>
      </c>
      <c r="CV66" s="209" t="s">
        <v>472</v>
      </c>
      <c r="CW66" s="209" t="s">
        <v>472</v>
      </c>
      <c r="CX66" s="209" t="s">
        <v>472</v>
      </c>
      <c r="CY66" s="209" t="s">
        <v>472</v>
      </c>
      <c r="CZ66" s="209" t="s">
        <v>472</v>
      </c>
      <c r="DA66" s="209" t="s">
        <v>472</v>
      </c>
      <c r="DB66" s="209" t="s">
        <v>472</v>
      </c>
      <c r="DC66" s="209" t="s">
        <v>472</v>
      </c>
    </row>
    <row r="67" spans="1:107">
      <c r="A67" s="213" t="s">
        <v>460</v>
      </c>
      <c r="B67" s="214">
        <v>1608</v>
      </c>
      <c r="C67" s="214">
        <v>1608</v>
      </c>
      <c r="D67" s="215">
        <v>9162</v>
      </c>
      <c r="E67" s="216">
        <f t="shared" si="0"/>
        <v>9162</v>
      </c>
      <c r="F67" s="217">
        <v>45688</v>
      </c>
      <c r="G67" s="215" t="s">
        <v>148</v>
      </c>
      <c r="H67" s="215" t="s">
        <v>469</v>
      </c>
      <c r="I67" s="209">
        <v>2021</v>
      </c>
      <c r="J67" s="209" t="s">
        <v>461</v>
      </c>
      <c r="K67" s="209" t="s">
        <v>462</v>
      </c>
      <c r="L67" s="218">
        <v>4340275</v>
      </c>
      <c r="M67" s="209" t="s">
        <v>463</v>
      </c>
      <c r="N67" s="209" t="s">
        <v>464</v>
      </c>
      <c r="O67" s="209" t="s">
        <v>465</v>
      </c>
      <c r="P67" s="217">
        <v>42550</v>
      </c>
      <c r="Q67" s="217" t="s">
        <v>529</v>
      </c>
      <c r="R67" s="209" t="s">
        <v>464</v>
      </c>
      <c r="S67" s="209" t="s">
        <v>466</v>
      </c>
      <c r="T67" s="209">
        <v>96</v>
      </c>
      <c r="U67" s="218">
        <v>0</v>
      </c>
      <c r="V67" s="219">
        <v>0</v>
      </c>
      <c r="W67" s="209" t="s">
        <v>467</v>
      </c>
      <c r="X67" s="209" t="s">
        <v>468</v>
      </c>
      <c r="Y67" s="209" t="s">
        <v>468</v>
      </c>
      <c r="Z67" s="209" t="s">
        <v>469</v>
      </c>
      <c r="AA67" s="213" t="s">
        <v>460</v>
      </c>
      <c r="AB67" s="216">
        <f t="shared" si="1"/>
        <v>1608</v>
      </c>
      <c r="AC67" s="216">
        <v>7426</v>
      </c>
      <c r="AD67" s="216">
        <f t="shared" si="2"/>
        <v>7426</v>
      </c>
      <c r="AE67" s="209" t="s">
        <v>529</v>
      </c>
      <c r="AF67" s="209" t="s">
        <v>470</v>
      </c>
      <c r="AG67" s="219">
        <v>7908775.4000000004</v>
      </c>
      <c r="AH67" s="209" t="s">
        <v>470</v>
      </c>
      <c r="AI67" s="221">
        <v>42178</v>
      </c>
      <c r="AJ67" s="209" t="s">
        <v>471</v>
      </c>
      <c r="AK67" s="209" t="s">
        <v>472</v>
      </c>
      <c r="AL67" s="209" t="s">
        <v>472</v>
      </c>
      <c r="AM67" s="209" t="s">
        <v>472</v>
      </c>
      <c r="AN67" s="209" t="s">
        <v>472</v>
      </c>
      <c r="AO67" s="209" t="s">
        <v>472</v>
      </c>
      <c r="AP67" s="209" t="s">
        <v>472</v>
      </c>
      <c r="AQ67" s="209" t="s">
        <v>472</v>
      </c>
      <c r="AR67" s="209" t="s">
        <v>472</v>
      </c>
      <c r="AS67" s="209" t="s">
        <v>472</v>
      </c>
      <c r="AT67" s="209" t="s">
        <v>472</v>
      </c>
      <c r="AU67" s="209" t="s">
        <v>472</v>
      </c>
      <c r="AV67" s="209" t="s">
        <v>472</v>
      </c>
      <c r="AW67" s="209" t="s">
        <v>472</v>
      </c>
      <c r="AX67" s="209" t="s">
        <v>472</v>
      </c>
      <c r="AY67" s="209" t="s">
        <v>472</v>
      </c>
      <c r="AZ67" s="209" t="s">
        <v>472</v>
      </c>
      <c r="BA67" s="209" t="s">
        <v>472</v>
      </c>
      <c r="BB67" s="209" t="s">
        <v>472</v>
      </c>
      <c r="BC67" s="209" t="s">
        <v>472</v>
      </c>
      <c r="BD67" s="209" t="s">
        <v>472</v>
      </c>
      <c r="BE67" s="209" t="s">
        <v>472</v>
      </c>
      <c r="BF67" s="209" t="s">
        <v>472</v>
      </c>
      <c r="BG67" s="209" t="s">
        <v>472</v>
      </c>
      <c r="BH67" s="209" t="s">
        <v>472</v>
      </c>
      <c r="BI67" s="209" t="s">
        <v>472</v>
      </c>
      <c r="BJ67" s="209" t="s">
        <v>472</v>
      </c>
      <c r="BK67" s="209" t="s">
        <v>472</v>
      </c>
      <c r="BL67" s="209" t="s">
        <v>472</v>
      </c>
      <c r="BM67" s="209" t="s">
        <v>472</v>
      </c>
      <c r="BN67" s="209" t="s">
        <v>472</v>
      </c>
      <c r="BO67" s="209" t="s">
        <v>472</v>
      </c>
      <c r="BP67" s="209" t="s">
        <v>472</v>
      </c>
      <c r="BQ67" s="209" t="s">
        <v>472</v>
      </c>
      <c r="BR67" s="209" t="s">
        <v>472</v>
      </c>
      <c r="BS67" s="209" t="s">
        <v>472</v>
      </c>
      <c r="BT67" s="209" t="s">
        <v>472</v>
      </c>
      <c r="BU67" s="209" t="s">
        <v>472</v>
      </c>
      <c r="BV67" s="209" t="s">
        <v>472</v>
      </c>
      <c r="BW67" s="209" t="s">
        <v>472</v>
      </c>
      <c r="BX67" s="209" t="s">
        <v>472</v>
      </c>
      <c r="BY67" s="209" t="s">
        <v>472</v>
      </c>
      <c r="BZ67" s="209" t="s">
        <v>472</v>
      </c>
      <c r="CA67" s="209" t="s">
        <v>472</v>
      </c>
      <c r="CB67" s="209" t="s">
        <v>472</v>
      </c>
      <c r="CC67" s="209" t="s">
        <v>472</v>
      </c>
      <c r="CD67" s="209" t="s">
        <v>472</v>
      </c>
      <c r="CE67" s="209" t="s">
        <v>472</v>
      </c>
      <c r="CF67" s="209" t="s">
        <v>472</v>
      </c>
      <c r="CG67" s="209" t="s">
        <v>472</v>
      </c>
      <c r="CH67" s="209" t="s">
        <v>472</v>
      </c>
      <c r="CI67" s="209" t="s">
        <v>472</v>
      </c>
      <c r="CJ67" s="209" t="s">
        <v>472</v>
      </c>
      <c r="CK67" s="209" t="s">
        <v>472</v>
      </c>
      <c r="CL67" s="209" t="s">
        <v>472</v>
      </c>
      <c r="CM67" s="209" t="s">
        <v>472</v>
      </c>
      <c r="CN67" s="209" t="s">
        <v>472</v>
      </c>
      <c r="CO67" s="209" t="s">
        <v>472</v>
      </c>
      <c r="CP67" s="209" t="s">
        <v>472</v>
      </c>
      <c r="CQ67" s="209" t="s">
        <v>472</v>
      </c>
      <c r="CR67" s="209" t="s">
        <v>472</v>
      </c>
      <c r="CS67" s="209" t="s">
        <v>472</v>
      </c>
      <c r="CT67" s="209" t="s">
        <v>472</v>
      </c>
      <c r="CU67" s="209" t="s">
        <v>472</v>
      </c>
      <c r="CV67" s="209" t="s">
        <v>472</v>
      </c>
      <c r="CW67" s="209" t="s">
        <v>472</v>
      </c>
      <c r="CX67" s="209" t="s">
        <v>472</v>
      </c>
      <c r="CY67" s="209" t="s">
        <v>472</v>
      </c>
      <c r="CZ67" s="209" t="s">
        <v>472</v>
      </c>
      <c r="DA67" s="209" t="s">
        <v>472</v>
      </c>
      <c r="DB67" s="209" t="s">
        <v>472</v>
      </c>
      <c r="DC67" s="209" t="s">
        <v>472</v>
      </c>
    </row>
    <row r="68" spans="1:107">
      <c r="A68" s="213" t="s">
        <v>460</v>
      </c>
      <c r="B68" s="214">
        <v>1610</v>
      </c>
      <c r="C68" s="214">
        <v>1610</v>
      </c>
      <c r="D68" s="215">
        <v>8723</v>
      </c>
      <c r="E68" s="216">
        <f t="shared" ref="E68:E131" si="3">D68</f>
        <v>8723</v>
      </c>
      <c r="F68" s="217">
        <v>45688</v>
      </c>
      <c r="G68" s="215" t="s">
        <v>148</v>
      </c>
      <c r="H68" s="215" t="s">
        <v>469</v>
      </c>
      <c r="I68" s="209">
        <v>2021</v>
      </c>
      <c r="J68" s="209" t="s">
        <v>461</v>
      </c>
      <c r="K68" s="209" t="s">
        <v>462</v>
      </c>
      <c r="L68" s="218">
        <v>93480</v>
      </c>
      <c r="M68" s="209" t="s">
        <v>463</v>
      </c>
      <c r="N68" s="209" t="s">
        <v>464</v>
      </c>
      <c r="O68" s="209" t="s">
        <v>465</v>
      </c>
      <c r="P68" s="217">
        <v>42557</v>
      </c>
      <c r="Q68" s="217" t="s">
        <v>559</v>
      </c>
      <c r="R68" s="209" t="s">
        <v>464</v>
      </c>
      <c r="S68" s="209" t="s">
        <v>466</v>
      </c>
      <c r="T68" s="209">
        <v>97</v>
      </c>
      <c r="U68" s="218">
        <v>0</v>
      </c>
      <c r="V68" s="219">
        <v>0</v>
      </c>
      <c r="W68" s="209" t="s">
        <v>467</v>
      </c>
      <c r="X68" s="209" t="s">
        <v>468</v>
      </c>
      <c r="Y68" s="209" t="s">
        <v>468</v>
      </c>
      <c r="Z68" s="209" t="s">
        <v>469</v>
      </c>
      <c r="AA68" s="213" t="s">
        <v>460</v>
      </c>
      <c r="AB68" s="216">
        <f t="shared" ref="AB68:AB131" si="4">C68</f>
        <v>1610</v>
      </c>
      <c r="AC68" s="216">
        <v>7034</v>
      </c>
      <c r="AD68" s="216">
        <f t="shared" ref="AD68:AD131" si="5">AC68</f>
        <v>7034</v>
      </c>
      <c r="AE68" s="209" t="s">
        <v>559</v>
      </c>
      <c r="AF68" s="209" t="s">
        <v>470</v>
      </c>
      <c r="AG68" s="219">
        <v>840000</v>
      </c>
      <c r="AH68" s="209" t="s">
        <v>470</v>
      </c>
      <c r="AI68" s="221">
        <v>42345</v>
      </c>
      <c r="AJ68" s="209" t="s">
        <v>471</v>
      </c>
      <c r="AK68" s="209" t="s">
        <v>472</v>
      </c>
      <c r="AL68" s="209" t="s">
        <v>472</v>
      </c>
      <c r="AM68" s="209" t="s">
        <v>472</v>
      </c>
      <c r="AN68" s="209" t="s">
        <v>472</v>
      </c>
      <c r="AO68" s="209" t="s">
        <v>472</v>
      </c>
      <c r="AP68" s="209" t="s">
        <v>472</v>
      </c>
      <c r="AQ68" s="209" t="s">
        <v>472</v>
      </c>
      <c r="AR68" s="209" t="s">
        <v>472</v>
      </c>
      <c r="AS68" s="209" t="s">
        <v>472</v>
      </c>
      <c r="AT68" s="209" t="s">
        <v>472</v>
      </c>
      <c r="AU68" s="209" t="s">
        <v>472</v>
      </c>
      <c r="AV68" s="209" t="s">
        <v>472</v>
      </c>
      <c r="AW68" s="209" t="s">
        <v>472</v>
      </c>
      <c r="AX68" s="209" t="s">
        <v>472</v>
      </c>
      <c r="AY68" s="209" t="s">
        <v>472</v>
      </c>
      <c r="AZ68" s="209" t="s">
        <v>472</v>
      </c>
      <c r="BA68" s="209" t="s">
        <v>472</v>
      </c>
      <c r="BB68" s="209" t="s">
        <v>472</v>
      </c>
      <c r="BC68" s="209" t="s">
        <v>472</v>
      </c>
      <c r="BD68" s="209" t="s">
        <v>472</v>
      </c>
      <c r="BE68" s="209" t="s">
        <v>472</v>
      </c>
      <c r="BF68" s="209" t="s">
        <v>472</v>
      </c>
      <c r="BG68" s="209" t="s">
        <v>472</v>
      </c>
      <c r="BH68" s="209" t="s">
        <v>472</v>
      </c>
      <c r="BI68" s="209" t="s">
        <v>472</v>
      </c>
      <c r="BJ68" s="209" t="s">
        <v>472</v>
      </c>
      <c r="BK68" s="209" t="s">
        <v>472</v>
      </c>
      <c r="BL68" s="209" t="s">
        <v>472</v>
      </c>
      <c r="BM68" s="209" t="s">
        <v>472</v>
      </c>
      <c r="BN68" s="209" t="s">
        <v>472</v>
      </c>
      <c r="BO68" s="209" t="s">
        <v>472</v>
      </c>
      <c r="BP68" s="209" t="s">
        <v>472</v>
      </c>
      <c r="BQ68" s="209" t="s">
        <v>472</v>
      </c>
      <c r="BR68" s="209" t="s">
        <v>472</v>
      </c>
      <c r="BS68" s="209" t="s">
        <v>472</v>
      </c>
      <c r="BT68" s="209" t="s">
        <v>472</v>
      </c>
      <c r="BU68" s="209" t="s">
        <v>472</v>
      </c>
      <c r="BV68" s="209" t="s">
        <v>472</v>
      </c>
      <c r="BW68" s="209" t="s">
        <v>472</v>
      </c>
      <c r="BX68" s="209" t="s">
        <v>472</v>
      </c>
      <c r="BY68" s="209" t="s">
        <v>472</v>
      </c>
      <c r="BZ68" s="209" t="s">
        <v>472</v>
      </c>
      <c r="CA68" s="209" t="s">
        <v>472</v>
      </c>
      <c r="CB68" s="209" t="s">
        <v>472</v>
      </c>
      <c r="CC68" s="209" t="s">
        <v>472</v>
      </c>
      <c r="CD68" s="209" t="s">
        <v>472</v>
      </c>
      <c r="CE68" s="209" t="s">
        <v>472</v>
      </c>
      <c r="CF68" s="209" t="s">
        <v>472</v>
      </c>
      <c r="CG68" s="209" t="s">
        <v>472</v>
      </c>
      <c r="CH68" s="209" t="s">
        <v>472</v>
      </c>
      <c r="CI68" s="209" t="s">
        <v>472</v>
      </c>
      <c r="CJ68" s="209" t="s">
        <v>472</v>
      </c>
      <c r="CK68" s="209" t="s">
        <v>472</v>
      </c>
      <c r="CL68" s="209" t="s">
        <v>472</v>
      </c>
      <c r="CM68" s="209" t="s">
        <v>472</v>
      </c>
      <c r="CN68" s="209" t="s">
        <v>472</v>
      </c>
      <c r="CO68" s="209" t="s">
        <v>472</v>
      </c>
      <c r="CP68" s="209" t="s">
        <v>472</v>
      </c>
      <c r="CQ68" s="209" t="s">
        <v>472</v>
      </c>
      <c r="CR68" s="209" t="s">
        <v>472</v>
      </c>
      <c r="CS68" s="209" t="s">
        <v>472</v>
      </c>
      <c r="CT68" s="209" t="s">
        <v>472</v>
      </c>
      <c r="CU68" s="209" t="s">
        <v>472</v>
      </c>
      <c r="CV68" s="209" t="s">
        <v>472</v>
      </c>
      <c r="CW68" s="209" t="s">
        <v>472</v>
      </c>
      <c r="CX68" s="209" t="s">
        <v>472</v>
      </c>
      <c r="CY68" s="209" t="s">
        <v>472</v>
      </c>
      <c r="CZ68" s="209" t="s">
        <v>472</v>
      </c>
      <c r="DA68" s="209" t="s">
        <v>472</v>
      </c>
      <c r="DB68" s="209" t="s">
        <v>472</v>
      </c>
      <c r="DC68" s="209" t="s">
        <v>472</v>
      </c>
    </row>
    <row r="69" spans="1:107">
      <c r="A69" s="213" t="s">
        <v>460</v>
      </c>
      <c r="B69" s="214">
        <v>1616</v>
      </c>
      <c r="C69" s="214">
        <v>1616</v>
      </c>
      <c r="D69" s="215">
        <v>9323</v>
      </c>
      <c r="E69" s="216">
        <f t="shared" si="3"/>
        <v>9323</v>
      </c>
      <c r="F69" s="217">
        <v>45688</v>
      </c>
      <c r="G69" s="215" t="s">
        <v>148</v>
      </c>
      <c r="H69" s="215" t="s">
        <v>469</v>
      </c>
      <c r="I69" s="209">
        <v>2021</v>
      </c>
      <c r="J69" s="209" t="s">
        <v>461</v>
      </c>
      <c r="K69" s="209" t="s">
        <v>462</v>
      </c>
      <c r="L69" s="218">
        <v>1525419</v>
      </c>
      <c r="M69" s="209" t="s">
        <v>463</v>
      </c>
      <c r="N69" s="209" t="s">
        <v>464</v>
      </c>
      <c r="O69" s="209" t="s">
        <v>465</v>
      </c>
      <c r="P69" s="217">
        <v>42769</v>
      </c>
      <c r="Q69" s="217" t="s">
        <v>561</v>
      </c>
      <c r="R69" s="209" t="s">
        <v>464</v>
      </c>
      <c r="S69" s="209" t="s">
        <v>466</v>
      </c>
      <c r="T69" s="209">
        <v>90</v>
      </c>
      <c r="U69" s="218">
        <v>0</v>
      </c>
      <c r="V69" s="219">
        <v>0</v>
      </c>
      <c r="W69" s="209" t="s">
        <v>467</v>
      </c>
      <c r="X69" s="209" t="s">
        <v>468</v>
      </c>
      <c r="Y69" s="209" t="s">
        <v>468</v>
      </c>
      <c r="Z69" s="209" t="s">
        <v>469</v>
      </c>
      <c r="AA69" s="213" t="s">
        <v>460</v>
      </c>
      <c r="AB69" s="216">
        <f t="shared" si="4"/>
        <v>1616</v>
      </c>
      <c r="AC69" s="216">
        <v>7534</v>
      </c>
      <c r="AD69" s="216">
        <f t="shared" si="5"/>
        <v>7534</v>
      </c>
      <c r="AE69" s="209" t="s">
        <v>561</v>
      </c>
      <c r="AF69" s="209" t="s">
        <v>470</v>
      </c>
      <c r="AG69" s="219">
        <v>9611169.2300000004</v>
      </c>
      <c r="AH69" s="209" t="s">
        <v>470</v>
      </c>
      <c r="AI69" s="221">
        <v>42451</v>
      </c>
      <c r="AJ69" s="209" t="s">
        <v>471</v>
      </c>
      <c r="AK69" s="209" t="s">
        <v>472</v>
      </c>
      <c r="AL69" s="209" t="s">
        <v>472</v>
      </c>
      <c r="AM69" s="209" t="s">
        <v>472</v>
      </c>
      <c r="AN69" s="209" t="s">
        <v>472</v>
      </c>
      <c r="AO69" s="209" t="s">
        <v>472</v>
      </c>
      <c r="AP69" s="209" t="s">
        <v>472</v>
      </c>
      <c r="AQ69" s="209" t="s">
        <v>472</v>
      </c>
      <c r="AR69" s="209" t="s">
        <v>472</v>
      </c>
      <c r="AS69" s="209" t="s">
        <v>472</v>
      </c>
      <c r="AT69" s="209" t="s">
        <v>472</v>
      </c>
      <c r="AU69" s="209" t="s">
        <v>472</v>
      </c>
      <c r="AV69" s="209" t="s">
        <v>472</v>
      </c>
      <c r="AW69" s="209" t="s">
        <v>472</v>
      </c>
      <c r="AX69" s="209" t="s">
        <v>472</v>
      </c>
      <c r="AY69" s="209" t="s">
        <v>472</v>
      </c>
      <c r="AZ69" s="209" t="s">
        <v>472</v>
      </c>
      <c r="BA69" s="209" t="s">
        <v>472</v>
      </c>
      <c r="BB69" s="209" t="s">
        <v>472</v>
      </c>
      <c r="BC69" s="209" t="s">
        <v>472</v>
      </c>
      <c r="BD69" s="209" t="s">
        <v>472</v>
      </c>
      <c r="BE69" s="209" t="s">
        <v>472</v>
      </c>
      <c r="BF69" s="209" t="s">
        <v>472</v>
      </c>
      <c r="BG69" s="209" t="s">
        <v>472</v>
      </c>
      <c r="BH69" s="209" t="s">
        <v>472</v>
      </c>
      <c r="BI69" s="209" t="s">
        <v>472</v>
      </c>
      <c r="BJ69" s="209" t="s">
        <v>472</v>
      </c>
      <c r="BK69" s="209" t="s">
        <v>472</v>
      </c>
      <c r="BL69" s="209" t="s">
        <v>472</v>
      </c>
      <c r="BM69" s="209" t="s">
        <v>472</v>
      </c>
      <c r="BN69" s="209" t="s">
        <v>472</v>
      </c>
      <c r="BO69" s="209" t="s">
        <v>472</v>
      </c>
      <c r="BP69" s="209" t="s">
        <v>472</v>
      </c>
      <c r="BQ69" s="209" t="s">
        <v>472</v>
      </c>
      <c r="BR69" s="209" t="s">
        <v>472</v>
      </c>
      <c r="BS69" s="209" t="s">
        <v>472</v>
      </c>
      <c r="BT69" s="209" t="s">
        <v>472</v>
      </c>
      <c r="BU69" s="209" t="s">
        <v>472</v>
      </c>
      <c r="BV69" s="209" t="s">
        <v>472</v>
      </c>
      <c r="BW69" s="209" t="s">
        <v>472</v>
      </c>
      <c r="BX69" s="209" t="s">
        <v>472</v>
      </c>
      <c r="BY69" s="209" t="s">
        <v>472</v>
      </c>
      <c r="BZ69" s="209" t="s">
        <v>472</v>
      </c>
      <c r="CA69" s="209" t="s">
        <v>472</v>
      </c>
      <c r="CB69" s="209" t="s">
        <v>472</v>
      </c>
      <c r="CC69" s="209" t="s">
        <v>472</v>
      </c>
      <c r="CD69" s="209" t="s">
        <v>472</v>
      </c>
      <c r="CE69" s="209" t="s">
        <v>472</v>
      </c>
      <c r="CF69" s="209" t="s">
        <v>472</v>
      </c>
      <c r="CG69" s="209" t="s">
        <v>472</v>
      </c>
      <c r="CH69" s="209" t="s">
        <v>472</v>
      </c>
      <c r="CI69" s="209" t="s">
        <v>472</v>
      </c>
      <c r="CJ69" s="209" t="s">
        <v>472</v>
      </c>
      <c r="CK69" s="209" t="s">
        <v>472</v>
      </c>
      <c r="CL69" s="209" t="s">
        <v>472</v>
      </c>
      <c r="CM69" s="209" t="s">
        <v>472</v>
      </c>
      <c r="CN69" s="209" t="s">
        <v>472</v>
      </c>
      <c r="CO69" s="209" t="s">
        <v>472</v>
      </c>
      <c r="CP69" s="209" t="s">
        <v>472</v>
      </c>
      <c r="CQ69" s="209" t="s">
        <v>472</v>
      </c>
      <c r="CR69" s="209" t="s">
        <v>472</v>
      </c>
      <c r="CS69" s="209" t="s">
        <v>472</v>
      </c>
      <c r="CT69" s="209" t="s">
        <v>472</v>
      </c>
      <c r="CU69" s="209" t="s">
        <v>472</v>
      </c>
      <c r="CV69" s="209" t="s">
        <v>472</v>
      </c>
      <c r="CW69" s="209" t="s">
        <v>472</v>
      </c>
      <c r="CX69" s="209" t="s">
        <v>472</v>
      </c>
      <c r="CY69" s="209" t="s">
        <v>472</v>
      </c>
      <c r="CZ69" s="209" t="s">
        <v>472</v>
      </c>
      <c r="DA69" s="209" t="s">
        <v>472</v>
      </c>
      <c r="DB69" s="209" t="s">
        <v>472</v>
      </c>
      <c r="DC69" s="209" t="s">
        <v>472</v>
      </c>
    </row>
    <row r="70" spans="1:107">
      <c r="A70" s="213" t="s">
        <v>460</v>
      </c>
      <c r="B70" s="214">
        <v>1619</v>
      </c>
      <c r="C70" s="214">
        <v>1619</v>
      </c>
      <c r="D70" s="215">
        <v>9111</v>
      </c>
      <c r="E70" s="216">
        <f t="shared" si="3"/>
        <v>9111</v>
      </c>
      <c r="F70" s="217">
        <v>45688</v>
      </c>
      <c r="G70" s="215" t="s">
        <v>148</v>
      </c>
      <c r="H70" s="215" t="s">
        <v>469</v>
      </c>
      <c r="I70" s="209">
        <v>2021</v>
      </c>
      <c r="J70" s="209" t="s">
        <v>461</v>
      </c>
      <c r="K70" s="209" t="s">
        <v>462</v>
      </c>
      <c r="L70" s="218">
        <v>435144</v>
      </c>
      <c r="M70" s="209" t="s">
        <v>463</v>
      </c>
      <c r="N70" s="209" t="s">
        <v>464</v>
      </c>
      <c r="O70" s="209" t="s">
        <v>465</v>
      </c>
      <c r="P70" s="217">
        <v>42597</v>
      </c>
      <c r="Q70" s="217" t="s">
        <v>559</v>
      </c>
      <c r="R70" s="209" t="s">
        <v>464</v>
      </c>
      <c r="S70" s="209" t="s">
        <v>466</v>
      </c>
      <c r="T70" s="209">
        <v>98</v>
      </c>
      <c r="U70" s="218">
        <v>0</v>
      </c>
      <c r="V70" s="219">
        <v>0</v>
      </c>
      <c r="W70" s="209" t="s">
        <v>467</v>
      </c>
      <c r="X70" s="209" t="s">
        <v>468</v>
      </c>
      <c r="Y70" s="209" t="s">
        <v>468</v>
      </c>
      <c r="Z70" s="209" t="s">
        <v>469</v>
      </c>
      <c r="AA70" s="213" t="s">
        <v>460</v>
      </c>
      <c r="AB70" s="216">
        <f t="shared" si="4"/>
        <v>1619</v>
      </c>
      <c r="AC70" s="216">
        <v>7471</v>
      </c>
      <c r="AD70" s="216">
        <f t="shared" si="5"/>
        <v>7471</v>
      </c>
      <c r="AE70" s="209" t="s">
        <v>559</v>
      </c>
      <c r="AF70" s="209" t="s">
        <v>470</v>
      </c>
      <c r="AG70" s="219">
        <v>746739.42</v>
      </c>
      <c r="AH70" s="209" t="s">
        <v>470</v>
      </c>
      <c r="AI70" s="221">
        <v>42284</v>
      </c>
      <c r="AJ70" s="209" t="s">
        <v>471</v>
      </c>
      <c r="AK70" s="209" t="s">
        <v>472</v>
      </c>
      <c r="AL70" s="209" t="s">
        <v>472</v>
      </c>
      <c r="AM70" s="209" t="s">
        <v>472</v>
      </c>
      <c r="AN70" s="209" t="s">
        <v>472</v>
      </c>
      <c r="AO70" s="209" t="s">
        <v>472</v>
      </c>
      <c r="AP70" s="209" t="s">
        <v>472</v>
      </c>
      <c r="AQ70" s="209" t="s">
        <v>472</v>
      </c>
      <c r="AR70" s="209" t="s">
        <v>472</v>
      </c>
      <c r="AS70" s="209" t="s">
        <v>472</v>
      </c>
      <c r="AT70" s="209" t="s">
        <v>472</v>
      </c>
      <c r="AU70" s="209" t="s">
        <v>472</v>
      </c>
      <c r="AV70" s="209" t="s">
        <v>472</v>
      </c>
      <c r="AW70" s="209" t="s">
        <v>472</v>
      </c>
      <c r="AX70" s="209" t="s">
        <v>472</v>
      </c>
      <c r="AY70" s="209" t="s">
        <v>472</v>
      </c>
      <c r="AZ70" s="209" t="s">
        <v>472</v>
      </c>
      <c r="BA70" s="209" t="s">
        <v>472</v>
      </c>
      <c r="BB70" s="209" t="s">
        <v>472</v>
      </c>
      <c r="BC70" s="209" t="s">
        <v>472</v>
      </c>
      <c r="BD70" s="209" t="s">
        <v>472</v>
      </c>
      <c r="BE70" s="209" t="s">
        <v>472</v>
      </c>
      <c r="BF70" s="209" t="s">
        <v>472</v>
      </c>
      <c r="BG70" s="209" t="s">
        <v>472</v>
      </c>
      <c r="BH70" s="209" t="s">
        <v>472</v>
      </c>
      <c r="BI70" s="209" t="s">
        <v>472</v>
      </c>
      <c r="BJ70" s="209" t="s">
        <v>472</v>
      </c>
      <c r="BK70" s="209" t="s">
        <v>472</v>
      </c>
      <c r="BL70" s="209" t="s">
        <v>472</v>
      </c>
      <c r="BM70" s="209" t="s">
        <v>472</v>
      </c>
      <c r="BN70" s="209" t="s">
        <v>472</v>
      </c>
      <c r="BO70" s="209" t="s">
        <v>472</v>
      </c>
      <c r="BP70" s="209" t="s">
        <v>472</v>
      </c>
      <c r="BQ70" s="209" t="s">
        <v>472</v>
      </c>
      <c r="BR70" s="209" t="s">
        <v>472</v>
      </c>
      <c r="BS70" s="209" t="s">
        <v>472</v>
      </c>
      <c r="BT70" s="209" t="s">
        <v>472</v>
      </c>
      <c r="BU70" s="209" t="s">
        <v>472</v>
      </c>
      <c r="BV70" s="209" t="s">
        <v>472</v>
      </c>
      <c r="BW70" s="209" t="s">
        <v>472</v>
      </c>
      <c r="BX70" s="209" t="s">
        <v>472</v>
      </c>
      <c r="BY70" s="209" t="s">
        <v>472</v>
      </c>
      <c r="BZ70" s="209" t="s">
        <v>472</v>
      </c>
      <c r="CA70" s="209" t="s">
        <v>472</v>
      </c>
      <c r="CB70" s="209" t="s">
        <v>472</v>
      </c>
      <c r="CC70" s="209" t="s">
        <v>472</v>
      </c>
      <c r="CD70" s="209" t="s">
        <v>472</v>
      </c>
      <c r="CE70" s="209" t="s">
        <v>472</v>
      </c>
      <c r="CF70" s="209" t="s">
        <v>472</v>
      </c>
      <c r="CG70" s="209" t="s">
        <v>472</v>
      </c>
      <c r="CH70" s="209" t="s">
        <v>472</v>
      </c>
      <c r="CI70" s="209" t="s">
        <v>472</v>
      </c>
      <c r="CJ70" s="209" t="s">
        <v>472</v>
      </c>
      <c r="CK70" s="209" t="s">
        <v>472</v>
      </c>
      <c r="CL70" s="209" t="s">
        <v>472</v>
      </c>
      <c r="CM70" s="209" t="s">
        <v>472</v>
      </c>
      <c r="CN70" s="209" t="s">
        <v>472</v>
      </c>
      <c r="CO70" s="209" t="s">
        <v>472</v>
      </c>
      <c r="CP70" s="209" t="s">
        <v>472</v>
      </c>
      <c r="CQ70" s="209" t="s">
        <v>472</v>
      </c>
      <c r="CR70" s="209" t="s">
        <v>472</v>
      </c>
      <c r="CS70" s="209" t="s">
        <v>472</v>
      </c>
      <c r="CT70" s="209" t="s">
        <v>472</v>
      </c>
      <c r="CU70" s="209" t="s">
        <v>472</v>
      </c>
      <c r="CV70" s="209" t="s">
        <v>472</v>
      </c>
      <c r="CW70" s="209" t="s">
        <v>472</v>
      </c>
      <c r="CX70" s="209" t="s">
        <v>472</v>
      </c>
      <c r="CY70" s="209" t="s">
        <v>472</v>
      </c>
      <c r="CZ70" s="209" t="s">
        <v>472</v>
      </c>
      <c r="DA70" s="209" t="s">
        <v>472</v>
      </c>
      <c r="DB70" s="209" t="s">
        <v>472</v>
      </c>
      <c r="DC70" s="209" t="s">
        <v>472</v>
      </c>
    </row>
    <row r="71" spans="1:107">
      <c r="A71" s="213" t="s">
        <v>460</v>
      </c>
      <c r="B71" s="214">
        <v>1627</v>
      </c>
      <c r="C71" s="214">
        <v>1627</v>
      </c>
      <c r="D71" s="215">
        <v>8466</v>
      </c>
      <c r="E71" s="216">
        <f t="shared" si="3"/>
        <v>8466</v>
      </c>
      <c r="F71" s="217">
        <v>45688</v>
      </c>
      <c r="G71" s="215" t="s">
        <v>148</v>
      </c>
      <c r="H71" s="215" t="s">
        <v>469</v>
      </c>
      <c r="I71" s="209">
        <v>2021</v>
      </c>
      <c r="J71" s="209" t="s">
        <v>461</v>
      </c>
      <c r="K71" s="209" t="s">
        <v>462</v>
      </c>
      <c r="L71" s="218">
        <v>2858872</v>
      </c>
      <c r="M71" s="209" t="s">
        <v>463</v>
      </c>
      <c r="N71" s="209" t="s">
        <v>464</v>
      </c>
      <c r="O71" s="209" t="s">
        <v>465</v>
      </c>
      <c r="P71" s="217">
        <v>42622</v>
      </c>
      <c r="Q71" s="217" t="s">
        <v>558</v>
      </c>
      <c r="R71" s="209" t="s">
        <v>464</v>
      </c>
      <c r="S71" s="209" t="s">
        <v>466</v>
      </c>
      <c r="T71" s="209">
        <v>98</v>
      </c>
      <c r="U71" s="218">
        <v>0</v>
      </c>
      <c r="V71" s="219">
        <v>0</v>
      </c>
      <c r="W71" s="209" t="s">
        <v>467</v>
      </c>
      <c r="X71" s="209" t="s">
        <v>468</v>
      </c>
      <c r="Y71" s="209" t="s">
        <v>468</v>
      </c>
      <c r="Z71" s="209" t="s">
        <v>469</v>
      </c>
      <c r="AA71" s="213" t="s">
        <v>460</v>
      </c>
      <c r="AB71" s="216">
        <f t="shared" si="4"/>
        <v>1627</v>
      </c>
      <c r="AC71" s="216">
        <v>6973</v>
      </c>
      <c r="AD71" s="216">
        <f t="shared" si="5"/>
        <v>6973</v>
      </c>
      <c r="AE71" s="209" t="s">
        <v>558</v>
      </c>
      <c r="AF71" s="209" t="s">
        <v>470</v>
      </c>
      <c r="AG71" s="219">
        <v>11497223.199999999</v>
      </c>
      <c r="AH71" s="209" t="s">
        <v>470</v>
      </c>
      <c r="AI71" s="221">
        <v>42431</v>
      </c>
      <c r="AJ71" s="209" t="s">
        <v>471</v>
      </c>
      <c r="AK71" s="209" t="s">
        <v>472</v>
      </c>
      <c r="AL71" s="209" t="s">
        <v>472</v>
      </c>
      <c r="AM71" s="209" t="s">
        <v>472</v>
      </c>
      <c r="AN71" s="209" t="s">
        <v>472</v>
      </c>
      <c r="AO71" s="209" t="s">
        <v>472</v>
      </c>
      <c r="AP71" s="209" t="s">
        <v>472</v>
      </c>
      <c r="AQ71" s="209" t="s">
        <v>472</v>
      </c>
      <c r="AR71" s="209" t="s">
        <v>472</v>
      </c>
      <c r="AS71" s="209" t="s">
        <v>472</v>
      </c>
      <c r="AT71" s="209" t="s">
        <v>472</v>
      </c>
      <c r="AU71" s="209" t="s">
        <v>472</v>
      </c>
      <c r="AV71" s="209" t="s">
        <v>472</v>
      </c>
      <c r="AW71" s="209" t="s">
        <v>472</v>
      </c>
      <c r="AX71" s="209" t="s">
        <v>472</v>
      </c>
      <c r="AY71" s="209" t="s">
        <v>472</v>
      </c>
      <c r="AZ71" s="209" t="s">
        <v>472</v>
      </c>
      <c r="BA71" s="209" t="s">
        <v>472</v>
      </c>
      <c r="BB71" s="209" t="s">
        <v>472</v>
      </c>
      <c r="BC71" s="209" t="s">
        <v>472</v>
      </c>
      <c r="BD71" s="209" t="s">
        <v>472</v>
      </c>
      <c r="BE71" s="209" t="s">
        <v>472</v>
      </c>
      <c r="BF71" s="209" t="s">
        <v>472</v>
      </c>
      <c r="BG71" s="209" t="s">
        <v>472</v>
      </c>
      <c r="BH71" s="209" t="s">
        <v>472</v>
      </c>
      <c r="BI71" s="209" t="s">
        <v>472</v>
      </c>
      <c r="BJ71" s="209" t="s">
        <v>472</v>
      </c>
      <c r="BK71" s="209" t="s">
        <v>472</v>
      </c>
      <c r="BL71" s="209" t="s">
        <v>472</v>
      </c>
      <c r="BM71" s="209" t="s">
        <v>472</v>
      </c>
      <c r="BN71" s="209" t="s">
        <v>472</v>
      </c>
      <c r="BO71" s="209" t="s">
        <v>472</v>
      </c>
      <c r="BP71" s="209" t="s">
        <v>472</v>
      </c>
      <c r="BQ71" s="209" t="s">
        <v>472</v>
      </c>
      <c r="BR71" s="209" t="s">
        <v>472</v>
      </c>
      <c r="BS71" s="209" t="s">
        <v>472</v>
      </c>
      <c r="BT71" s="209" t="s">
        <v>472</v>
      </c>
      <c r="BU71" s="209" t="s">
        <v>472</v>
      </c>
      <c r="BV71" s="209" t="s">
        <v>472</v>
      </c>
      <c r="BW71" s="209" t="s">
        <v>472</v>
      </c>
      <c r="BX71" s="209" t="s">
        <v>472</v>
      </c>
      <c r="BY71" s="209" t="s">
        <v>472</v>
      </c>
      <c r="BZ71" s="209" t="s">
        <v>472</v>
      </c>
      <c r="CA71" s="209" t="s">
        <v>472</v>
      </c>
      <c r="CB71" s="209" t="s">
        <v>472</v>
      </c>
      <c r="CC71" s="209" t="s">
        <v>472</v>
      </c>
      <c r="CD71" s="209" t="s">
        <v>472</v>
      </c>
      <c r="CE71" s="209" t="s">
        <v>472</v>
      </c>
      <c r="CF71" s="209" t="s">
        <v>472</v>
      </c>
      <c r="CG71" s="209" t="s">
        <v>472</v>
      </c>
      <c r="CH71" s="209" t="s">
        <v>472</v>
      </c>
      <c r="CI71" s="209" t="s">
        <v>472</v>
      </c>
      <c r="CJ71" s="209" t="s">
        <v>472</v>
      </c>
      <c r="CK71" s="209" t="s">
        <v>472</v>
      </c>
      <c r="CL71" s="209" t="s">
        <v>472</v>
      </c>
      <c r="CM71" s="209" t="s">
        <v>472</v>
      </c>
      <c r="CN71" s="209" t="s">
        <v>472</v>
      </c>
      <c r="CO71" s="209" t="s">
        <v>472</v>
      </c>
      <c r="CP71" s="209" t="s">
        <v>472</v>
      </c>
      <c r="CQ71" s="209" t="s">
        <v>472</v>
      </c>
      <c r="CR71" s="209" t="s">
        <v>472</v>
      </c>
      <c r="CS71" s="209" t="s">
        <v>472</v>
      </c>
      <c r="CT71" s="209" t="s">
        <v>472</v>
      </c>
      <c r="CU71" s="209" t="s">
        <v>472</v>
      </c>
      <c r="CV71" s="209" t="s">
        <v>472</v>
      </c>
      <c r="CW71" s="209" t="s">
        <v>472</v>
      </c>
      <c r="CX71" s="209" t="s">
        <v>472</v>
      </c>
      <c r="CY71" s="209" t="s">
        <v>472</v>
      </c>
      <c r="CZ71" s="209" t="s">
        <v>472</v>
      </c>
      <c r="DA71" s="209" t="s">
        <v>472</v>
      </c>
      <c r="DB71" s="209" t="s">
        <v>472</v>
      </c>
      <c r="DC71" s="209" t="s">
        <v>472</v>
      </c>
    </row>
    <row r="72" spans="1:107">
      <c r="A72" s="213" t="s">
        <v>460</v>
      </c>
      <c r="B72" s="214">
        <v>1629</v>
      </c>
      <c r="C72" s="214">
        <v>1629</v>
      </c>
      <c r="D72" s="215">
        <v>8678</v>
      </c>
      <c r="E72" s="216">
        <f t="shared" si="3"/>
        <v>8678</v>
      </c>
      <c r="F72" s="217">
        <v>45688</v>
      </c>
      <c r="G72" s="215" t="s">
        <v>148</v>
      </c>
      <c r="H72" s="215" t="s">
        <v>469</v>
      </c>
      <c r="I72" s="209">
        <v>2021</v>
      </c>
      <c r="J72" s="209" t="s">
        <v>461</v>
      </c>
      <c r="K72" s="209" t="s">
        <v>462</v>
      </c>
      <c r="L72" s="218">
        <v>713040</v>
      </c>
      <c r="M72" s="209" t="s">
        <v>463</v>
      </c>
      <c r="N72" s="209" t="s">
        <v>464</v>
      </c>
      <c r="O72" s="209" t="s">
        <v>465</v>
      </c>
      <c r="P72" s="217">
        <v>42644</v>
      </c>
      <c r="Q72" s="217" t="s">
        <v>558</v>
      </c>
      <c r="R72" s="209" t="s">
        <v>464</v>
      </c>
      <c r="S72" s="209" t="s">
        <v>466</v>
      </c>
      <c r="T72" s="209">
        <v>99</v>
      </c>
      <c r="U72" s="218">
        <v>0</v>
      </c>
      <c r="V72" s="219">
        <v>0</v>
      </c>
      <c r="W72" s="209" t="s">
        <v>467</v>
      </c>
      <c r="X72" s="209" t="s">
        <v>468</v>
      </c>
      <c r="Y72" s="209" t="s">
        <v>468</v>
      </c>
      <c r="Z72" s="209" t="s">
        <v>469</v>
      </c>
      <c r="AA72" s="213" t="s">
        <v>460</v>
      </c>
      <c r="AB72" s="216">
        <f t="shared" si="4"/>
        <v>1629</v>
      </c>
      <c r="AC72" s="216">
        <v>160</v>
      </c>
      <c r="AD72" s="216">
        <f t="shared" si="5"/>
        <v>160</v>
      </c>
      <c r="AE72" s="209" t="s">
        <v>558</v>
      </c>
      <c r="AF72" s="209" t="s">
        <v>470</v>
      </c>
      <c r="AG72" s="219">
        <v>2700145.08</v>
      </c>
      <c r="AH72" s="209" t="s">
        <v>470</v>
      </c>
      <c r="AI72" s="221">
        <v>42514</v>
      </c>
      <c r="AJ72" s="209" t="s">
        <v>471</v>
      </c>
      <c r="AK72" s="209" t="s">
        <v>472</v>
      </c>
      <c r="AL72" s="209" t="s">
        <v>472</v>
      </c>
      <c r="AM72" s="209" t="s">
        <v>472</v>
      </c>
      <c r="AN72" s="209" t="s">
        <v>472</v>
      </c>
      <c r="AO72" s="209" t="s">
        <v>472</v>
      </c>
      <c r="AP72" s="209" t="s">
        <v>472</v>
      </c>
      <c r="AQ72" s="209" t="s">
        <v>472</v>
      </c>
      <c r="AR72" s="209" t="s">
        <v>472</v>
      </c>
      <c r="AS72" s="209" t="s">
        <v>472</v>
      </c>
      <c r="AT72" s="209" t="s">
        <v>472</v>
      </c>
      <c r="AU72" s="209" t="s">
        <v>472</v>
      </c>
      <c r="AV72" s="209" t="s">
        <v>472</v>
      </c>
      <c r="AW72" s="209" t="s">
        <v>472</v>
      </c>
      <c r="AX72" s="209" t="s">
        <v>472</v>
      </c>
      <c r="AY72" s="209" t="s">
        <v>472</v>
      </c>
      <c r="AZ72" s="209" t="s">
        <v>472</v>
      </c>
      <c r="BA72" s="209" t="s">
        <v>472</v>
      </c>
      <c r="BB72" s="209" t="s">
        <v>472</v>
      </c>
      <c r="BC72" s="209" t="s">
        <v>472</v>
      </c>
      <c r="BD72" s="209" t="s">
        <v>472</v>
      </c>
      <c r="BE72" s="209" t="s">
        <v>472</v>
      </c>
      <c r="BF72" s="209" t="s">
        <v>472</v>
      </c>
      <c r="BG72" s="209" t="s">
        <v>472</v>
      </c>
      <c r="BH72" s="209" t="s">
        <v>472</v>
      </c>
      <c r="BI72" s="209" t="s">
        <v>472</v>
      </c>
      <c r="BJ72" s="209" t="s">
        <v>472</v>
      </c>
      <c r="BK72" s="209" t="s">
        <v>472</v>
      </c>
      <c r="BL72" s="209" t="s">
        <v>472</v>
      </c>
      <c r="BM72" s="209" t="s">
        <v>472</v>
      </c>
      <c r="BN72" s="209" t="s">
        <v>472</v>
      </c>
      <c r="BO72" s="209" t="s">
        <v>472</v>
      </c>
      <c r="BP72" s="209" t="s">
        <v>472</v>
      </c>
      <c r="BQ72" s="209" t="s">
        <v>472</v>
      </c>
      <c r="BR72" s="209" t="s">
        <v>472</v>
      </c>
      <c r="BS72" s="209" t="s">
        <v>472</v>
      </c>
      <c r="BT72" s="209" t="s">
        <v>472</v>
      </c>
      <c r="BU72" s="209" t="s">
        <v>472</v>
      </c>
      <c r="BV72" s="209" t="s">
        <v>472</v>
      </c>
      <c r="BW72" s="209" t="s">
        <v>472</v>
      </c>
      <c r="BX72" s="209" t="s">
        <v>472</v>
      </c>
      <c r="BY72" s="209" t="s">
        <v>472</v>
      </c>
      <c r="BZ72" s="209" t="s">
        <v>472</v>
      </c>
      <c r="CA72" s="209" t="s">
        <v>472</v>
      </c>
      <c r="CB72" s="209" t="s">
        <v>472</v>
      </c>
      <c r="CC72" s="209" t="s">
        <v>472</v>
      </c>
      <c r="CD72" s="209" t="s">
        <v>472</v>
      </c>
      <c r="CE72" s="209" t="s">
        <v>472</v>
      </c>
      <c r="CF72" s="209" t="s">
        <v>472</v>
      </c>
      <c r="CG72" s="209" t="s">
        <v>472</v>
      </c>
      <c r="CH72" s="209" t="s">
        <v>472</v>
      </c>
      <c r="CI72" s="209" t="s">
        <v>472</v>
      </c>
      <c r="CJ72" s="209" t="s">
        <v>472</v>
      </c>
      <c r="CK72" s="209" t="s">
        <v>472</v>
      </c>
      <c r="CL72" s="209" t="s">
        <v>472</v>
      </c>
      <c r="CM72" s="209" t="s">
        <v>472</v>
      </c>
      <c r="CN72" s="209" t="s">
        <v>472</v>
      </c>
      <c r="CO72" s="209" t="s">
        <v>472</v>
      </c>
      <c r="CP72" s="209" t="s">
        <v>472</v>
      </c>
      <c r="CQ72" s="209" t="s">
        <v>472</v>
      </c>
      <c r="CR72" s="209" t="s">
        <v>472</v>
      </c>
      <c r="CS72" s="209" t="s">
        <v>472</v>
      </c>
      <c r="CT72" s="209" t="s">
        <v>472</v>
      </c>
      <c r="CU72" s="209" t="s">
        <v>472</v>
      </c>
      <c r="CV72" s="209" t="s">
        <v>472</v>
      </c>
      <c r="CW72" s="209" t="s">
        <v>472</v>
      </c>
      <c r="CX72" s="209" t="s">
        <v>472</v>
      </c>
      <c r="CY72" s="209" t="s">
        <v>472</v>
      </c>
      <c r="CZ72" s="209" t="s">
        <v>472</v>
      </c>
      <c r="DA72" s="209" t="s">
        <v>472</v>
      </c>
      <c r="DB72" s="209" t="s">
        <v>472</v>
      </c>
      <c r="DC72" s="209" t="s">
        <v>472</v>
      </c>
    </row>
    <row r="73" spans="1:107">
      <c r="A73" s="213" t="s">
        <v>460</v>
      </c>
      <c r="B73" s="214">
        <v>1655</v>
      </c>
      <c r="C73" s="214">
        <v>1655</v>
      </c>
      <c r="D73" s="215">
        <v>0</v>
      </c>
      <c r="E73" s="216">
        <f t="shared" si="3"/>
        <v>0</v>
      </c>
      <c r="F73" s="217">
        <v>45688</v>
      </c>
      <c r="G73" s="215" t="s">
        <v>148</v>
      </c>
      <c r="H73" s="215" t="s">
        <v>469</v>
      </c>
      <c r="I73" s="209">
        <v>2021</v>
      </c>
      <c r="J73" s="209" t="s">
        <v>461</v>
      </c>
      <c r="K73" s="209" t="s">
        <v>462</v>
      </c>
      <c r="L73" s="218">
        <v>4244582</v>
      </c>
      <c r="M73" s="209" t="s">
        <v>463</v>
      </c>
      <c r="N73" s="209" t="s">
        <v>464</v>
      </c>
      <c r="O73" s="209" t="s">
        <v>465</v>
      </c>
      <c r="P73" s="217">
        <v>42699</v>
      </c>
      <c r="Q73" s="217" t="s">
        <v>558</v>
      </c>
      <c r="R73" s="209" t="s">
        <v>464</v>
      </c>
      <c r="S73" s="209" t="s">
        <v>466</v>
      </c>
      <c r="T73" s="209">
        <v>97</v>
      </c>
      <c r="U73" s="218">
        <v>0</v>
      </c>
      <c r="V73" s="219">
        <v>0</v>
      </c>
      <c r="W73" s="209" t="s">
        <v>467</v>
      </c>
      <c r="X73" s="209" t="s">
        <v>468</v>
      </c>
      <c r="Y73" s="209" t="s">
        <v>468</v>
      </c>
      <c r="Z73" s="209" t="s">
        <v>469</v>
      </c>
      <c r="AA73" s="213" t="s">
        <v>460</v>
      </c>
      <c r="AB73" s="216">
        <f t="shared" si="4"/>
        <v>1655</v>
      </c>
      <c r="AC73" s="216">
        <v>8</v>
      </c>
      <c r="AD73" s="216">
        <f t="shared" si="5"/>
        <v>8</v>
      </c>
      <c r="AE73" s="209" t="s">
        <v>558</v>
      </c>
      <c r="AF73" s="209" t="s">
        <v>470</v>
      </c>
      <c r="AG73" s="219">
        <v>9167724.8599999994</v>
      </c>
      <c r="AH73" s="209" t="s">
        <v>470</v>
      </c>
      <c r="AI73" s="221">
        <v>42654</v>
      </c>
      <c r="AJ73" s="209" t="s">
        <v>471</v>
      </c>
      <c r="AK73" s="209" t="s">
        <v>472</v>
      </c>
      <c r="AL73" s="209" t="s">
        <v>472</v>
      </c>
      <c r="AM73" s="209" t="s">
        <v>472</v>
      </c>
      <c r="AN73" s="209" t="s">
        <v>472</v>
      </c>
      <c r="AO73" s="209" t="s">
        <v>472</v>
      </c>
      <c r="AP73" s="209" t="s">
        <v>472</v>
      </c>
      <c r="AQ73" s="209" t="s">
        <v>472</v>
      </c>
      <c r="AR73" s="209" t="s">
        <v>472</v>
      </c>
      <c r="AS73" s="209" t="s">
        <v>472</v>
      </c>
      <c r="AT73" s="209" t="s">
        <v>472</v>
      </c>
      <c r="AU73" s="209" t="s">
        <v>472</v>
      </c>
      <c r="AV73" s="209" t="s">
        <v>472</v>
      </c>
      <c r="AW73" s="209" t="s">
        <v>472</v>
      </c>
      <c r="AX73" s="209" t="s">
        <v>472</v>
      </c>
      <c r="AY73" s="209" t="s">
        <v>472</v>
      </c>
      <c r="AZ73" s="209" t="s">
        <v>472</v>
      </c>
      <c r="BA73" s="209" t="s">
        <v>472</v>
      </c>
      <c r="BB73" s="209" t="s">
        <v>472</v>
      </c>
      <c r="BC73" s="209" t="s">
        <v>472</v>
      </c>
      <c r="BD73" s="209" t="s">
        <v>472</v>
      </c>
      <c r="BE73" s="209" t="s">
        <v>472</v>
      </c>
      <c r="BF73" s="209" t="s">
        <v>472</v>
      </c>
      <c r="BG73" s="209" t="s">
        <v>472</v>
      </c>
      <c r="BH73" s="209" t="s">
        <v>472</v>
      </c>
      <c r="BI73" s="209" t="s">
        <v>472</v>
      </c>
      <c r="BJ73" s="209" t="s">
        <v>472</v>
      </c>
      <c r="BK73" s="209" t="s">
        <v>472</v>
      </c>
      <c r="BL73" s="209" t="s">
        <v>472</v>
      </c>
      <c r="BM73" s="209" t="s">
        <v>472</v>
      </c>
      <c r="BN73" s="209" t="s">
        <v>472</v>
      </c>
      <c r="BO73" s="209" t="s">
        <v>472</v>
      </c>
      <c r="BP73" s="209" t="s">
        <v>472</v>
      </c>
      <c r="BQ73" s="209" t="s">
        <v>472</v>
      </c>
      <c r="BR73" s="209" t="s">
        <v>472</v>
      </c>
      <c r="BS73" s="209" t="s">
        <v>472</v>
      </c>
      <c r="BT73" s="209" t="s">
        <v>472</v>
      </c>
      <c r="BU73" s="209" t="s">
        <v>472</v>
      </c>
      <c r="BV73" s="209" t="s">
        <v>472</v>
      </c>
      <c r="BW73" s="209" t="s">
        <v>472</v>
      </c>
      <c r="BX73" s="209" t="s">
        <v>472</v>
      </c>
      <c r="BY73" s="209" t="s">
        <v>472</v>
      </c>
      <c r="BZ73" s="209" t="s">
        <v>472</v>
      </c>
      <c r="CA73" s="209" t="s">
        <v>472</v>
      </c>
      <c r="CB73" s="209" t="s">
        <v>472</v>
      </c>
      <c r="CC73" s="209" t="s">
        <v>472</v>
      </c>
      <c r="CD73" s="209" t="s">
        <v>472</v>
      </c>
      <c r="CE73" s="209" t="s">
        <v>472</v>
      </c>
      <c r="CF73" s="209" t="s">
        <v>472</v>
      </c>
      <c r="CG73" s="209" t="s">
        <v>472</v>
      </c>
      <c r="CH73" s="209" t="s">
        <v>472</v>
      </c>
      <c r="CI73" s="209" t="s">
        <v>472</v>
      </c>
      <c r="CJ73" s="209" t="s">
        <v>472</v>
      </c>
      <c r="CK73" s="209" t="s">
        <v>472</v>
      </c>
      <c r="CL73" s="209" t="s">
        <v>472</v>
      </c>
      <c r="CM73" s="209" t="s">
        <v>472</v>
      </c>
      <c r="CN73" s="209" t="s">
        <v>472</v>
      </c>
      <c r="CO73" s="209" t="s">
        <v>472</v>
      </c>
      <c r="CP73" s="209" t="s">
        <v>472</v>
      </c>
      <c r="CQ73" s="209" t="s">
        <v>472</v>
      </c>
      <c r="CR73" s="209" t="s">
        <v>472</v>
      </c>
      <c r="CS73" s="209" t="s">
        <v>472</v>
      </c>
      <c r="CT73" s="209" t="s">
        <v>472</v>
      </c>
      <c r="CU73" s="209" t="s">
        <v>472</v>
      </c>
      <c r="CV73" s="209" t="s">
        <v>472</v>
      </c>
      <c r="CW73" s="209" t="s">
        <v>472</v>
      </c>
      <c r="CX73" s="209" t="s">
        <v>472</v>
      </c>
      <c r="CY73" s="209" t="s">
        <v>472</v>
      </c>
      <c r="CZ73" s="209" t="s">
        <v>472</v>
      </c>
      <c r="DA73" s="209" t="s">
        <v>472</v>
      </c>
      <c r="DB73" s="209" t="s">
        <v>472</v>
      </c>
      <c r="DC73" s="209" t="s">
        <v>472</v>
      </c>
    </row>
    <row r="74" spans="1:107">
      <c r="A74" s="213" t="s">
        <v>460</v>
      </c>
      <c r="B74" s="214">
        <v>1662</v>
      </c>
      <c r="C74" s="214">
        <v>1662</v>
      </c>
      <c r="D74" s="215">
        <v>8723</v>
      </c>
      <c r="E74" s="216">
        <f t="shared" si="3"/>
        <v>8723</v>
      </c>
      <c r="F74" s="217">
        <v>45688</v>
      </c>
      <c r="G74" s="215" t="s">
        <v>148</v>
      </c>
      <c r="H74" s="215" t="s">
        <v>469</v>
      </c>
      <c r="I74" s="209">
        <v>2021</v>
      </c>
      <c r="J74" s="209" t="s">
        <v>461</v>
      </c>
      <c r="K74" s="209" t="s">
        <v>462</v>
      </c>
      <c r="L74" s="218">
        <v>309120</v>
      </c>
      <c r="M74" s="209" t="s">
        <v>463</v>
      </c>
      <c r="N74" s="209" t="s">
        <v>464</v>
      </c>
      <c r="O74" s="209" t="s">
        <v>465</v>
      </c>
      <c r="P74" s="217">
        <v>42713</v>
      </c>
      <c r="Q74" s="217" t="s">
        <v>559</v>
      </c>
      <c r="R74" s="209" t="s">
        <v>464</v>
      </c>
      <c r="S74" s="209" t="s">
        <v>466</v>
      </c>
      <c r="T74" s="209">
        <v>88</v>
      </c>
      <c r="U74" s="218">
        <v>0</v>
      </c>
      <c r="V74" s="219">
        <v>0</v>
      </c>
      <c r="W74" s="209" t="s">
        <v>467</v>
      </c>
      <c r="X74" s="209" t="s">
        <v>468</v>
      </c>
      <c r="Y74" s="209" t="s">
        <v>468</v>
      </c>
      <c r="Z74" s="209" t="s">
        <v>469</v>
      </c>
      <c r="AA74" s="213" t="s">
        <v>460</v>
      </c>
      <c r="AB74" s="216">
        <f t="shared" si="4"/>
        <v>1662</v>
      </c>
      <c r="AC74" s="216">
        <v>7473</v>
      </c>
      <c r="AD74" s="216">
        <f t="shared" si="5"/>
        <v>7473</v>
      </c>
      <c r="AE74" s="209" t="s">
        <v>559</v>
      </c>
      <c r="AF74" s="209" t="s">
        <v>470</v>
      </c>
      <c r="AG74" s="219">
        <v>930433.45</v>
      </c>
      <c r="AH74" s="209" t="s">
        <v>470</v>
      </c>
      <c r="AI74" s="221">
        <v>42310</v>
      </c>
      <c r="AJ74" s="209" t="s">
        <v>471</v>
      </c>
      <c r="AK74" s="209" t="s">
        <v>472</v>
      </c>
      <c r="AL74" s="209" t="s">
        <v>472</v>
      </c>
      <c r="AM74" s="209" t="s">
        <v>472</v>
      </c>
      <c r="AN74" s="209" t="s">
        <v>472</v>
      </c>
      <c r="AO74" s="209" t="s">
        <v>472</v>
      </c>
      <c r="AP74" s="209" t="s">
        <v>472</v>
      </c>
      <c r="AQ74" s="209" t="s">
        <v>472</v>
      </c>
      <c r="AR74" s="209" t="s">
        <v>472</v>
      </c>
      <c r="AS74" s="209" t="s">
        <v>472</v>
      </c>
      <c r="AT74" s="209" t="s">
        <v>472</v>
      </c>
      <c r="AU74" s="209" t="s">
        <v>472</v>
      </c>
      <c r="AV74" s="209" t="s">
        <v>472</v>
      </c>
      <c r="AW74" s="209" t="s">
        <v>472</v>
      </c>
      <c r="AX74" s="209" t="s">
        <v>472</v>
      </c>
      <c r="AY74" s="209" t="s">
        <v>472</v>
      </c>
      <c r="AZ74" s="209" t="s">
        <v>472</v>
      </c>
      <c r="BA74" s="209" t="s">
        <v>472</v>
      </c>
      <c r="BB74" s="209" t="s">
        <v>472</v>
      </c>
      <c r="BC74" s="209" t="s">
        <v>472</v>
      </c>
      <c r="BD74" s="209" t="s">
        <v>472</v>
      </c>
      <c r="BE74" s="209" t="s">
        <v>472</v>
      </c>
      <c r="BF74" s="209" t="s">
        <v>472</v>
      </c>
      <c r="BG74" s="209" t="s">
        <v>472</v>
      </c>
      <c r="BH74" s="209" t="s">
        <v>472</v>
      </c>
      <c r="BI74" s="209" t="s">
        <v>472</v>
      </c>
      <c r="BJ74" s="209" t="s">
        <v>472</v>
      </c>
      <c r="BK74" s="209" t="s">
        <v>472</v>
      </c>
      <c r="BL74" s="209" t="s">
        <v>472</v>
      </c>
      <c r="BM74" s="209" t="s">
        <v>472</v>
      </c>
      <c r="BN74" s="209" t="s">
        <v>472</v>
      </c>
      <c r="BO74" s="209" t="s">
        <v>472</v>
      </c>
      <c r="BP74" s="209" t="s">
        <v>472</v>
      </c>
      <c r="BQ74" s="209" t="s">
        <v>472</v>
      </c>
      <c r="BR74" s="209" t="s">
        <v>472</v>
      </c>
      <c r="BS74" s="209" t="s">
        <v>472</v>
      </c>
      <c r="BT74" s="209" t="s">
        <v>472</v>
      </c>
      <c r="BU74" s="209" t="s">
        <v>472</v>
      </c>
      <c r="BV74" s="209" t="s">
        <v>472</v>
      </c>
      <c r="BW74" s="209" t="s">
        <v>472</v>
      </c>
      <c r="BX74" s="209" t="s">
        <v>472</v>
      </c>
      <c r="BY74" s="209" t="s">
        <v>472</v>
      </c>
      <c r="BZ74" s="209" t="s">
        <v>472</v>
      </c>
      <c r="CA74" s="209" t="s">
        <v>472</v>
      </c>
      <c r="CB74" s="209" t="s">
        <v>472</v>
      </c>
      <c r="CC74" s="209" t="s">
        <v>472</v>
      </c>
      <c r="CD74" s="209" t="s">
        <v>472</v>
      </c>
      <c r="CE74" s="209" t="s">
        <v>472</v>
      </c>
      <c r="CF74" s="209" t="s">
        <v>472</v>
      </c>
      <c r="CG74" s="209" t="s">
        <v>472</v>
      </c>
      <c r="CH74" s="209" t="s">
        <v>472</v>
      </c>
      <c r="CI74" s="209" t="s">
        <v>472</v>
      </c>
      <c r="CJ74" s="209" t="s">
        <v>472</v>
      </c>
      <c r="CK74" s="209" t="s">
        <v>472</v>
      </c>
      <c r="CL74" s="209" t="s">
        <v>472</v>
      </c>
      <c r="CM74" s="209" t="s">
        <v>472</v>
      </c>
      <c r="CN74" s="209" t="s">
        <v>472</v>
      </c>
      <c r="CO74" s="209" t="s">
        <v>472</v>
      </c>
      <c r="CP74" s="209" t="s">
        <v>472</v>
      </c>
      <c r="CQ74" s="209" t="s">
        <v>472</v>
      </c>
      <c r="CR74" s="209" t="s">
        <v>472</v>
      </c>
      <c r="CS74" s="209" t="s">
        <v>472</v>
      </c>
      <c r="CT74" s="209" t="s">
        <v>472</v>
      </c>
      <c r="CU74" s="209" t="s">
        <v>472</v>
      </c>
      <c r="CV74" s="209" t="s">
        <v>472</v>
      </c>
      <c r="CW74" s="209" t="s">
        <v>472</v>
      </c>
      <c r="CX74" s="209" t="s">
        <v>472</v>
      </c>
      <c r="CY74" s="209" t="s">
        <v>472</v>
      </c>
      <c r="CZ74" s="209" t="s">
        <v>472</v>
      </c>
      <c r="DA74" s="209" t="s">
        <v>472</v>
      </c>
      <c r="DB74" s="209" t="s">
        <v>472</v>
      </c>
      <c r="DC74" s="209" t="s">
        <v>472</v>
      </c>
    </row>
    <row r="75" spans="1:107">
      <c r="A75" s="213" t="s">
        <v>460</v>
      </c>
      <c r="B75" s="214">
        <v>1669</v>
      </c>
      <c r="C75" s="214">
        <v>1669</v>
      </c>
      <c r="D75" s="215">
        <v>9310</v>
      </c>
      <c r="E75" s="216">
        <f t="shared" si="3"/>
        <v>9310</v>
      </c>
      <c r="F75" s="217">
        <v>45688</v>
      </c>
      <c r="G75" s="215" t="s">
        <v>148</v>
      </c>
      <c r="H75" s="215" t="s">
        <v>469</v>
      </c>
      <c r="I75" s="209">
        <v>2021</v>
      </c>
      <c r="J75" s="209" t="s">
        <v>461</v>
      </c>
      <c r="K75" s="209" t="s">
        <v>462</v>
      </c>
      <c r="L75" s="218">
        <v>2386875</v>
      </c>
      <c r="M75" s="209" t="s">
        <v>463</v>
      </c>
      <c r="N75" s="209" t="s">
        <v>464</v>
      </c>
      <c r="O75" s="209" t="s">
        <v>465</v>
      </c>
      <c r="P75" s="217">
        <v>42760</v>
      </c>
      <c r="Q75" s="217" t="s">
        <v>560</v>
      </c>
      <c r="R75" s="209" t="s">
        <v>464</v>
      </c>
      <c r="S75" s="209" t="s">
        <v>466</v>
      </c>
      <c r="T75" s="209">
        <v>83</v>
      </c>
      <c r="U75" s="218">
        <v>0</v>
      </c>
      <c r="V75" s="219">
        <v>0</v>
      </c>
      <c r="W75" s="209" t="s">
        <v>467</v>
      </c>
      <c r="X75" s="209" t="s">
        <v>468</v>
      </c>
      <c r="Y75" s="209" t="s">
        <v>468</v>
      </c>
      <c r="Z75" s="209" t="s">
        <v>469</v>
      </c>
      <c r="AA75" s="213" t="s">
        <v>460</v>
      </c>
      <c r="AB75" s="216">
        <f t="shared" si="4"/>
        <v>1669</v>
      </c>
      <c r="AC75" s="216">
        <v>6955</v>
      </c>
      <c r="AD75" s="216">
        <f t="shared" si="5"/>
        <v>6955</v>
      </c>
      <c r="AE75" s="209" t="s">
        <v>560</v>
      </c>
      <c r="AF75" s="209" t="s">
        <v>470</v>
      </c>
      <c r="AG75" s="219">
        <v>7086449.9800000004</v>
      </c>
      <c r="AH75" s="209" t="s">
        <v>470</v>
      </c>
      <c r="AI75" s="221">
        <v>42676</v>
      </c>
      <c r="AJ75" s="209" t="s">
        <v>471</v>
      </c>
      <c r="AK75" s="209" t="s">
        <v>472</v>
      </c>
      <c r="AL75" s="209" t="s">
        <v>472</v>
      </c>
      <c r="AM75" s="209" t="s">
        <v>472</v>
      </c>
      <c r="AN75" s="209" t="s">
        <v>472</v>
      </c>
      <c r="AO75" s="209" t="s">
        <v>472</v>
      </c>
      <c r="AP75" s="209" t="s">
        <v>472</v>
      </c>
      <c r="AQ75" s="209" t="s">
        <v>472</v>
      </c>
      <c r="AR75" s="209" t="s">
        <v>472</v>
      </c>
      <c r="AS75" s="209" t="s">
        <v>472</v>
      </c>
      <c r="AT75" s="209" t="s">
        <v>472</v>
      </c>
      <c r="AU75" s="209" t="s">
        <v>472</v>
      </c>
      <c r="AV75" s="209" t="s">
        <v>472</v>
      </c>
      <c r="AW75" s="209" t="s">
        <v>472</v>
      </c>
      <c r="AX75" s="209" t="s">
        <v>472</v>
      </c>
      <c r="AY75" s="209" t="s">
        <v>472</v>
      </c>
      <c r="AZ75" s="209" t="s">
        <v>472</v>
      </c>
      <c r="BA75" s="209" t="s">
        <v>472</v>
      </c>
      <c r="BB75" s="209" t="s">
        <v>472</v>
      </c>
      <c r="BC75" s="209" t="s">
        <v>472</v>
      </c>
      <c r="BD75" s="209" t="s">
        <v>472</v>
      </c>
      <c r="BE75" s="209" t="s">
        <v>472</v>
      </c>
      <c r="BF75" s="209" t="s">
        <v>472</v>
      </c>
      <c r="BG75" s="209" t="s">
        <v>472</v>
      </c>
      <c r="BH75" s="209" t="s">
        <v>472</v>
      </c>
      <c r="BI75" s="209" t="s">
        <v>472</v>
      </c>
      <c r="BJ75" s="209" t="s">
        <v>472</v>
      </c>
      <c r="BK75" s="209" t="s">
        <v>472</v>
      </c>
      <c r="BL75" s="209" t="s">
        <v>472</v>
      </c>
      <c r="BM75" s="209" t="s">
        <v>472</v>
      </c>
      <c r="BN75" s="209" t="s">
        <v>472</v>
      </c>
      <c r="BO75" s="209" t="s">
        <v>472</v>
      </c>
      <c r="BP75" s="209" t="s">
        <v>472</v>
      </c>
      <c r="BQ75" s="209" t="s">
        <v>472</v>
      </c>
      <c r="BR75" s="209" t="s">
        <v>472</v>
      </c>
      <c r="BS75" s="209" t="s">
        <v>472</v>
      </c>
      <c r="BT75" s="209" t="s">
        <v>472</v>
      </c>
      <c r="BU75" s="209" t="s">
        <v>472</v>
      </c>
      <c r="BV75" s="209" t="s">
        <v>472</v>
      </c>
      <c r="BW75" s="209" t="s">
        <v>472</v>
      </c>
      <c r="BX75" s="209" t="s">
        <v>472</v>
      </c>
      <c r="BY75" s="209" t="s">
        <v>472</v>
      </c>
      <c r="BZ75" s="209" t="s">
        <v>472</v>
      </c>
      <c r="CA75" s="209" t="s">
        <v>472</v>
      </c>
      <c r="CB75" s="209" t="s">
        <v>472</v>
      </c>
      <c r="CC75" s="209" t="s">
        <v>472</v>
      </c>
      <c r="CD75" s="209" t="s">
        <v>472</v>
      </c>
      <c r="CE75" s="209" t="s">
        <v>472</v>
      </c>
      <c r="CF75" s="209" t="s">
        <v>472</v>
      </c>
      <c r="CG75" s="209" t="s">
        <v>472</v>
      </c>
      <c r="CH75" s="209" t="s">
        <v>472</v>
      </c>
      <c r="CI75" s="209" t="s">
        <v>472</v>
      </c>
      <c r="CJ75" s="209" t="s">
        <v>472</v>
      </c>
      <c r="CK75" s="209" t="s">
        <v>472</v>
      </c>
      <c r="CL75" s="209" t="s">
        <v>472</v>
      </c>
      <c r="CM75" s="209" t="s">
        <v>472</v>
      </c>
      <c r="CN75" s="209" t="s">
        <v>472</v>
      </c>
      <c r="CO75" s="209" t="s">
        <v>472</v>
      </c>
      <c r="CP75" s="209" t="s">
        <v>472</v>
      </c>
      <c r="CQ75" s="209" t="s">
        <v>472</v>
      </c>
      <c r="CR75" s="209" t="s">
        <v>472</v>
      </c>
      <c r="CS75" s="209" t="s">
        <v>472</v>
      </c>
      <c r="CT75" s="209" t="s">
        <v>472</v>
      </c>
      <c r="CU75" s="209" t="s">
        <v>472</v>
      </c>
      <c r="CV75" s="209" t="s">
        <v>472</v>
      </c>
      <c r="CW75" s="209" t="s">
        <v>472</v>
      </c>
      <c r="CX75" s="209" t="s">
        <v>472</v>
      </c>
      <c r="CY75" s="209" t="s">
        <v>472</v>
      </c>
      <c r="CZ75" s="209" t="s">
        <v>472</v>
      </c>
      <c r="DA75" s="209" t="s">
        <v>472</v>
      </c>
      <c r="DB75" s="209" t="s">
        <v>472</v>
      </c>
      <c r="DC75" s="209" t="s">
        <v>472</v>
      </c>
    </row>
    <row r="76" spans="1:107">
      <c r="A76" s="213" t="s">
        <v>460</v>
      </c>
      <c r="B76" s="214">
        <v>1670</v>
      </c>
      <c r="C76" s="214">
        <v>1670</v>
      </c>
      <c r="D76" s="215">
        <v>9376</v>
      </c>
      <c r="E76" s="216">
        <f t="shared" si="3"/>
        <v>9376</v>
      </c>
      <c r="F76" s="217">
        <v>45688</v>
      </c>
      <c r="G76" s="215" t="s">
        <v>148</v>
      </c>
      <c r="H76" s="215" t="s">
        <v>469</v>
      </c>
      <c r="I76" s="209">
        <v>2021</v>
      </c>
      <c r="J76" s="209" t="s">
        <v>461</v>
      </c>
      <c r="K76" s="209" t="s">
        <v>462</v>
      </c>
      <c r="L76" s="218">
        <v>1073264</v>
      </c>
      <c r="M76" s="209" t="s">
        <v>463</v>
      </c>
      <c r="N76" s="209" t="s">
        <v>464</v>
      </c>
      <c r="O76" s="209" t="s">
        <v>465</v>
      </c>
      <c r="P76" s="217">
        <v>42766</v>
      </c>
      <c r="Q76" s="217" t="s">
        <v>529</v>
      </c>
      <c r="R76" s="209" t="s">
        <v>464</v>
      </c>
      <c r="S76" s="209" t="s">
        <v>466</v>
      </c>
      <c r="T76" s="209">
        <v>85</v>
      </c>
      <c r="U76" s="218">
        <v>0</v>
      </c>
      <c r="V76" s="219">
        <v>0</v>
      </c>
      <c r="W76" s="209" t="s">
        <v>467</v>
      </c>
      <c r="X76" s="209" t="s">
        <v>468</v>
      </c>
      <c r="Y76" s="209" t="s">
        <v>468</v>
      </c>
      <c r="Z76" s="209" t="s">
        <v>469</v>
      </c>
      <c r="AA76" s="213" t="s">
        <v>460</v>
      </c>
      <c r="AB76" s="216">
        <f t="shared" si="4"/>
        <v>1670</v>
      </c>
      <c r="AC76" s="216">
        <v>7552</v>
      </c>
      <c r="AD76" s="216">
        <f t="shared" si="5"/>
        <v>7552</v>
      </c>
      <c r="AE76" s="209" t="s">
        <v>529</v>
      </c>
      <c r="AF76" s="209" t="s">
        <v>470</v>
      </c>
      <c r="AG76" s="219">
        <v>7413952</v>
      </c>
      <c r="AH76" s="209" t="s">
        <v>470</v>
      </c>
      <c r="AI76" s="221">
        <v>42736</v>
      </c>
      <c r="AJ76" s="209" t="s">
        <v>471</v>
      </c>
      <c r="AK76" s="209" t="s">
        <v>472</v>
      </c>
      <c r="AL76" s="209" t="s">
        <v>472</v>
      </c>
      <c r="AM76" s="209" t="s">
        <v>472</v>
      </c>
      <c r="AN76" s="209" t="s">
        <v>472</v>
      </c>
      <c r="AO76" s="209" t="s">
        <v>472</v>
      </c>
      <c r="AP76" s="209" t="s">
        <v>472</v>
      </c>
      <c r="AQ76" s="209" t="s">
        <v>472</v>
      </c>
      <c r="AR76" s="209" t="s">
        <v>472</v>
      </c>
      <c r="AS76" s="209" t="s">
        <v>472</v>
      </c>
      <c r="AT76" s="209" t="s">
        <v>472</v>
      </c>
      <c r="AU76" s="209" t="s">
        <v>472</v>
      </c>
      <c r="AV76" s="209" t="s">
        <v>472</v>
      </c>
      <c r="AW76" s="209" t="s">
        <v>472</v>
      </c>
      <c r="AX76" s="209" t="s">
        <v>472</v>
      </c>
      <c r="AY76" s="209" t="s">
        <v>472</v>
      </c>
      <c r="AZ76" s="209" t="s">
        <v>472</v>
      </c>
      <c r="BA76" s="209" t="s">
        <v>472</v>
      </c>
      <c r="BB76" s="209" t="s">
        <v>472</v>
      </c>
      <c r="BC76" s="209" t="s">
        <v>472</v>
      </c>
      <c r="BD76" s="209" t="s">
        <v>472</v>
      </c>
      <c r="BE76" s="209" t="s">
        <v>472</v>
      </c>
      <c r="BF76" s="209" t="s">
        <v>472</v>
      </c>
      <c r="BG76" s="209" t="s">
        <v>472</v>
      </c>
      <c r="BH76" s="209" t="s">
        <v>472</v>
      </c>
      <c r="BI76" s="209" t="s">
        <v>472</v>
      </c>
      <c r="BJ76" s="209" t="s">
        <v>472</v>
      </c>
      <c r="BK76" s="209" t="s">
        <v>472</v>
      </c>
      <c r="BL76" s="209" t="s">
        <v>472</v>
      </c>
      <c r="BM76" s="209" t="s">
        <v>472</v>
      </c>
      <c r="BN76" s="209" t="s">
        <v>472</v>
      </c>
      <c r="BO76" s="209" t="s">
        <v>472</v>
      </c>
      <c r="BP76" s="209" t="s">
        <v>472</v>
      </c>
      <c r="BQ76" s="209" t="s">
        <v>472</v>
      </c>
      <c r="BR76" s="209" t="s">
        <v>472</v>
      </c>
      <c r="BS76" s="209" t="s">
        <v>472</v>
      </c>
      <c r="BT76" s="209" t="s">
        <v>472</v>
      </c>
      <c r="BU76" s="209" t="s">
        <v>472</v>
      </c>
      <c r="BV76" s="209" t="s">
        <v>472</v>
      </c>
      <c r="BW76" s="209" t="s">
        <v>472</v>
      </c>
      <c r="BX76" s="209" t="s">
        <v>472</v>
      </c>
      <c r="BY76" s="209" t="s">
        <v>472</v>
      </c>
      <c r="BZ76" s="209" t="s">
        <v>472</v>
      </c>
      <c r="CA76" s="209" t="s">
        <v>472</v>
      </c>
      <c r="CB76" s="209" t="s">
        <v>472</v>
      </c>
      <c r="CC76" s="209" t="s">
        <v>472</v>
      </c>
      <c r="CD76" s="209" t="s">
        <v>472</v>
      </c>
      <c r="CE76" s="209" t="s">
        <v>472</v>
      </c>
      <c r="CF76" s="209" t="s">
        <v>472</v>
      </c>
      <c r="CG76" s="209" t="s">
        <v>472</v>
      </c>
      <c r="CH76" s="209" t="s">
        <v>472</v>
      </c>
      <c r="CI76" s="209" t="s">
        <v>472</v>
      </c>
      <c r="CJ76" s="209" t="s">
        <v>472</v>
      </c>
      <c r="CK76" s="209" t="s">
        <v>472</v>
      </c>
      <c r="CL76" s="209" t="s">
        <v>472</v>
      </c>
      <c r="CM76" s="209" t="s">
        <v>472</v>
      </c>
      <c r="CN76" s="209" t="s">
        <v>472</v>
      </c>
      <c r="CO76" s="209" t="s">
        <v>472</v>
      </c>
      <c r="CP76" s="209" t="s">
        <v>472</v>
      </c>
      <c r="CQ76" s="209" t="s">
        <v>472</v>
      </c>
      <c r="CR76" s="209" t="s">
        <v>472</v>
      </c>
      <c r="CS76" s="209" t="s">
        <v>472</v>
      </c>
      <c r="CT76" s="209" t="s">
        <v>472</v>
      </c>
      <c r="CU76" s="209" t="s">
        <v>472</v>
      </c>
      <c r="CV76" s="209" t="s">
        <v>472</v>
      </c>
      <c r="CW76" s="209" t="s">
        <v>472</v>
      </c>
      <c r="CX76" s="209" t="s">
        <v>472</v>
      </c>
      <c r="CY76" s="209" t="s">
        <v>472</v>
      </c>
      <c r="CZ76" s="209" t="s">
        <v>472</v>
      </c>
      <c r="DA76" s="209" t="s">
        <v>472</v>
      </c>
      <c r="DB76" s="209" t="s">
        <v>472</v>
      </c>
      <c r="DC76" s="209" t="s">
        <v>472</v>
      </c>
    </row>
    <row r="77" spans="1:107">
      <c r="A77" s="213" t="s">
        <v>460</v>
      </c>
      <c r="B77" s="214">
        <v>1674</v>
      </c>
      <c r="C77" s="214">
        <v>1674</v>
      </c>
      <c r="D77" s="215">
        <v>7996</v>
      </c>
      <c r="E77" s="216">
        <f t="shared" si="3"/>
        <v>7996</v>
      </c>
      <c r="F77" s="217">
        <v>45688</v>
      </c>
      <c r="G77" s="215" t="s">
        <v>148</v>
      </c>
      <c r="H77" s="215" t="s">
        <v>469</v>
      </c>
      <c r="I77" s="209">
        <v>2021</v>
      </c>
      <c r="J77" s="209" t="s">
        <v>461</v>
      </c>
      <c r="K77" s="209" t="s">
        <v>462</v>
      </c>
      <c r="L77" s="218">
        <v>6892458</v>
      </c>
      <c r="M77" s="209" t="s">
        <v>463</v>
      </c>
      <c r="N77" s="209" t="s">
        <v>464</v>
      </c>
      <c r="O77" s="209" t="s">
        <v>465</v>
      </c>
      <c r="P77" s="217">
        <v>42787</v>
      </c>
      <c r="Q77" s="217" t="s">
        <v>558</v>
      </c>
      <c r="R77" s="209" t="s">
        <v>464</v>
      </c>
      <c r="S77" s="209" t="s">
        <v>466</v>
      </c>
      <c r="T77" s="209">
        <v>90</v>
      </c>
      <c r="U77" s="218">
        <v>0</v>
      </c>
      <c r="V77" s="219">
        <v>0</v>
      </c>
      <c r="W77" s="209" t="s">
        <v>467</v>
      </c>
      <c r="X77" s="209" t="s">
        <v>468</v>
      </c>
      <c r="Y77" s="209" t="s">
        <v>468</v>
      </c>
      <c r="Z77" s="209" t="s">
        <v>469</v>
      </c>
      <c r="AA77" s="213" t="s">
        <v>460</v>
      </c>
      <c r="AB77" s="216">
        <f t="shared" si="4"/>
        <v>1674</v>
      </c>
      <c r="AC77" s="216">
        <v>7300</v>
      </c>
      <c r="AD77" s="216">
        <f t="shared" si="5"/>
        <v>7300</v>
      </c>
      <c r="AE77" s="209" t="s">
        <v>558</v>
      </c>
      <c r="AF77" s="209" t="s">
        <v>470</v>
      </c>
      <c r="AG77" s="219">
        <v>41487609</v>
      </c>
      <c r="AH77" s="209" t="s">
        <v>470</v>
      </c>
      <c r="AI77" s="221">
        <v>42372</v>
      </c>
      <c r="AJ77" s="209" t="s">
        <v>471</v>
      </c>
      <c r="AK77" s="209" t="s">
        <v>472</v>
      </c>
      <c r="AL77" s="209" t="s">
        <v>472</v>
      </c>
      <c r="AM77" s="209" t="s">
        <v>472</v>
      </c>
      <c r="AN77" s="209" t="s">
        <v>472</v>
      </c>
      <c r="AO77" s="209" t="s">
        <v>472</v>
      </c>
      <c r="AP77" s="209" t="s">
        <v>472</v>
      </c>
      <c r="AQ77" s="209" t="s">
        <v>472</v>
      </c>
      <c r="AR77" s="209" t="s">
        <v>472</v>
      </c>
      <c r="AS77" s="209" t="s">
        <v>472</v>
      </c>
      <c r="AT77" s="209" t="s">
        <v>472</v>
      </c>
      <c r="AU77" s="209" t="s">
        <v>472</v>
      </c>
      <c r="AV77" s="209" t="s">
        <v>472</v>
      </c>
      <c r="AW77" s="209" t="s">
        <v>472</v>
      </c>
      <c r="AX77" s="209" t="s">
        <v>472</v>
      </c>
      <c r="AY77" s="209" t="s">
        <v>472</v>
      </c>
      <c r="AZ77" s="209" t="s">
        <v>472</v>
      </c>
      <c r="BA77" s="209" t="s">
        <v>472</v>
      </c>
      <c r="BB77" s="209" t="s">
        <v>472</v>
      </c>
      <c r="BC77" s="209" t="s">
        <v>472</v>
      </c>
      <c r="BD77" s="209" t="s">
        <v>472</v>
      </c>
      <c r="BE77" s="209" t="s">
        <v>472</v>
      </c>
      <c r="BF77" s="209" t="s">
        <v>472</v>
      </c>
      <c r="BG77" s="209" t="s">
        <v>472</v>
      </c>
      <c r="BH77" s="209" t="s">
        <v>472</v>
      </c>
      <c r="BI77" s="209" t="s">
        <v>472</v>
      </c>
      <c r="BJ77" s="209" t="s">
        <v>472</v>
      </c>
      <c r="BK77" s="209" t="s">
        <v>472</v>
      </c>
      <c r="BL77" s="209" t="s">
        <v>472</v>
      </c>
      <c r="BM77" s="209" t="s">
        <v>472</v>
      </c>
      <c r="BN77" s="209" t="s">
        <v>472</v>
      </c>
      <c r="BO77" s="209" t="s">
        <v>472</v>
      </c>
      <c r="BP77" s="209" t="s">
        <v>472</v>
      </c>
      <c r="BQ77" s="209" t="s">
        <v>472</v>
      </c>
      <c r="BR77" s="209" t="s">
        <v>472</v>
      </c>
      <c r="BS77" s="209" t="s">
        <v>472</v>
      </c>
      <c r="BT77" s="209" t="s">
        <v>472</v>
      </c>
      <c r="BU77" s="209" t="s">
        <v>472</v>
      </c>
      <c r="BV77" s="209" t="s">
        <v>472</v>
      </c>
      <c r="BW77" s="209" t="s">
        <v>472</v>
      </c>
      <c r="BX77" s="209" t="s">
        <v>472</v>
      </c>
      <c r="BY77" s="209" t="s">
        <v>472</v>
      </c>
      <c r="BZ77" s="209" t="s">
        <v>472</v>
      </c>
      <c r="CA77" s="209" t="s">
        <v>472</v>
      </c>
      <c r="CB77" s="209" t="s">
        <v>472</v>
      </c>
      <c r="CC77" s="209" t="s">
        <v>472</v>
      </c>
      <c r="CD77" s="209" t="s">
        <v>472</v>
      </c>
      <c r="CE77" s="209" t="s">
        <v>472</v>
      </c>
      <c r="CF77" s="209" t="s">
        <v>472</v>
      </c>
      <c r="CG77" s="209" t="s">
        <v>472</v>
      </c>
      <c r="CH77" s="209" t="s">
        <v>472</v>
      </c>
      <c r="CI77" s="209" t="s">
        <v>472</v>
      </c>
      <c r="CJ77" s="209" t="s">
        <v>472</v>
      </c>
      <c r="CK77" s="209" t="s">
        <v>472</v>
      </c>
      <c r="CL77" s="209" t="s">
        <v>472</v>
      </c>
      <c r="CM77" s="209" t="s">
        <v>472</v>
      </c>
      <c r="CN77" s="209" t="s">
        <v>472</v>
      </c>
      <c r="CO77" s="209" t="s">
        <v>472</v>
      </c>
      <c r="CP77" s="209" t="s">
        <v>472</v>
      </c>
      <c r="CQ77" s="209" t="s">
        <v>472</v>
      </c>
      <c r="CR77" s="209" t="s">
        <v>472</v>
      </c>
      <c r="CS77" s="209" t="s">
        <v>472</v>
      </c>
      <c r="CT77" s="209" t="s">
        <v>472</v>
      </c>
      <c r="CU77" s="209" t="s">
        <v>472</v>
      </c>
      <c r="CV77" s="209" t="s">
        <v>472</v>
      </c>
      <c r="CW77" s="209" t="s">
        <v>472</v>
      </c>
      <c r="CX77" s="209" t="s">
        <v>472</v>
      </c>
      <c r="CY77" s="209" t="s">
        <v>472</v>
      </c>
      <c r="CZ77" s="209" t="s">
        <v>472</v>
      </c>
      <c r="DA77" s="209" t="s">
        <v>472</v>
      </c>
      <c r="DB77" s="209" t="s">
        <v>472</v>
      </c>
      <c r="DC77" s="209" t="s">
        <v>472</v>
      </c>
    </row>
    <row r="78" spans="1:107">
      <c r="A78" s="213" t="s">
        <v>460</v>
      </c>
      <c r="B78" s="214">
        <v>1675</v>
      </c>
      <c r="C78" s="214">
        <v>1675</v>
      </c>
      <c r="D78" s="215">
        <v>9535</v>
      </c>
      <c r="E78" s="216">
        <f t="shared" si="3"/>
        <v>9535</v>
      </c>
      <c r="F78" s="217">
        <v>45688</v>
      </c>
      <c r="G78" s="215" t="s">
        <v>148</v>
      </c>
      <c r="H78" s="215" t="s">
        <v>469</v>
      </c>
      <c r="I78" s="209">
        <v>2021</v>
      </c>
      <c r="J78" s="209" t="s">
        <v>461</v>
      </c>
      <c r="K78" s="209" t="s">
        <v>462</v>
      </c>
      <c r="L78" s="218">
        <v>718655</v>
      </c>
      <c r="M78" s="209" t="s">
        <v>463</v>
      </c>
      <c r="N78" s="209" t="s">
        <v>464</v>
      </c>
      <c r="O78" s="209" t="s">
        <v>465</v>
      </c>
      <c r="P78" s="217">
        <v>42790</v>
      </c>
      <c r="Q78" s="217" t="s">
        <v>559</v>
      </c>
      <c r="R78" s="209" t="s">
        <v>464</v>
      </c>
      <c r="S78" s="209" t="s">
        <v>466</v>
      </c>
      <c r="T78" s="209">
        <v>84</v>
      </c>
      <c r="U78" s="218">
        <v>0</v>
      </c>
      <c r="V78" s="219">
        <v>0</v>
      </c>
      <c r="W78" s="209" t="s">
        <v>467</v>
      </c>
      <c r="X78" s="209" t="s">
        <v>468</v>
      </c>
      <c r="Y78" s="209" t="s">
        <v>468</v>
      </c>
      <c r="Z78" s="209" t="s">
        <v>469</v>
      </c>
      <c r="AA78" s="213" t="s">
        <v>460</v>
      </c>
      <c r="AB78" s="216">
        <f t="shared" si="4"/>
        <v>1675</v>
      </c>
      <c r="AC78" s="216">
        <v>7648</v>
      </c>
      <c r="AD78" s="216">
        <f t="shared" si="5"/>
        <v>7648</v>
      </c>
      <c r="AE78" s="209" t="s">
        <v>559</v>
      </c>
      <c r="AF78" s="209" t="s">
        <v>470</v>
      </c>
      <c r="AG78" s="219">
        <v>2862895.32</v>
      </c>
      <c r="AH78" s="209" t="s">
        <v>470</v>
      </c>
      <c r="AI78" s="221">
        <v>42717</v>
      </c>
      <c r="AJ78" s="209" t="s">
        <v>471</v>
      </c>
      <c r="AK78" s="209" t="s">
        <v>472</v>
      </c>
      <c r="AL78" s="209" t="s">
        <v>472</v>
      </c>
      <c r="AM78" s="209" t="s">
        <v>472</v>
      </c>
      <c r="AN78" s="209" t="s">
        <v>472</v>
      </c>
      <c r="AO78" s="209" t="s">
        <v>472</v>
      </c>
      <c r="AP78" s="209" t="s">
        <v>472</v>
      </c>
      <c r="AQ78" s="209" t="s">
        <v>472</v>
      </c>
      <c r="AR78" s="209" t="s">
        <v>472</v>
      </c>
      <c r="AS78" s="209" t="s">
        <v>472</v>
      </c>
      <c r="AT78" s="209" t="s">
        <v>472</v>
      </c>
      <c r="AU78" s="209" t="s">
        <v>472</v>
      </c>
      <c r="AV78" s="209" t="s">
        <v>472</v>
      </c>
      <c r="AW78" s="209" t="s">
        <v>472</v>
      </c>
      <c r="AX78" s="209" t="s">
        <v>472</v>
      </c>
      <c r="AY78" s="209" t="s">
        <v>472</v>
      </c>
      <c r="AZ78" s="209" t="s">
        <v>472</v>
      </c>
      <c r="BA78" s="209" t="s">
        <v>472</v>
      </c>
      <c r="BB78" s="209" t="s">
        <v>472</v>
      </c>
      <c r="BC78" s="209" t="s">
        <v>472</v>
      </c>
      <c r="BD78" s="209" t="s">
        <v>472</v>
      </c>
      <c r="BE78" s="209" t="s">
        <v>472</v>
      </c>
      <c r="BF78" s="209" t="s">
        <v>472</v>
      </c>
      <c r="BG78" s="209" t="s">
        <v>472</v>
      </c>
      <c r="BH78" s="209" t="s">
        <v>472</v>
      </c>
      <c r="BI78" s="209" t="s">
        <v>472</v>
      </c>
      <c r="BJ78" s="209" t="s">
        <v>472</v>
      </c>
      <c r="BK78" s="209" t="s">
        <v>472</v>
      </c>
      <c r="BL78" s="209" t="s">
        <v>472</v>
      </c>
      <c r="BM78" s="209" t="s">
        <v>472</v>
      </c>
      <c r="BN78" s="209" t="s">
        <v>472</v>
      </c>
      <c r="BO78" s="209" t="s">
        <v>472</v>
      </c>
      <c r="BP78" s="209" t="s">
        <v>472</v>
      </c>
      <c r="BQ78" s="209" t="s">
        <v>472</v>
      </c>
      <c r="BR78" s="209" t="s">
        <v>472</v>
      </c>
      <c r="BS78" s="209" t="s">
        <v>472</v>
      </c>
      <c r="BT78" s="209" t="s">
        <v>472</v>
      </c>
      <c r="BU78" s="209" t="s">
        <v>472</v>
      </c>
      <c r="BV78" s="209" t="s">
        <v>472</v>
      </c>
      <c r="BW78" s="209" t="s">
        <v>472</v>
      </c>
      <c r="BX78" s="209" t="s">
        <v>472</v>
      </c>
      <c r="BY78" s="209" t="s">
        <v>472</v>
      </c>
      <c r="BZ78" s="209" t="s">
        <v>472</v>
      </c>
      <c r="CA78" s="209" t="s">
        <v>472</v>
      </c>
      <c r="CB78" s="209" t="s">
        <v>472</v>
      </c>
      <c r="CC78" s="209" t="s">
        <v>472</v>
      </c>
      <c r="CD78" s="209" t="s">
        <v>472</v>
      </c>
      <c r="CE78" s="209" t="s">
        <v>472</v>
      </c>
      <c r="CF78" s="209" t="s">
        <v>472</v>
      </c>
      <c r="CG78" s="209" t="s">
        <v>472</v>
      </c>
      <c r="CH78" s="209" t="s">
        <v>472</v>
      </c>
      <c r="CI78" s="209" t="s">
        <v>472</v>
      </c>
      <c r="CJ78" s="209" t="s">
        <v>472</v>
      </c>
      <c r="CK78" s="209" t="s">
        <v>472</v>
      </c>
      <c r="CL78" s="209" t="s">
        <v>472</v>
      </c>
      <c r="CM78" s="209" t="s">
        <v>472</v>
      </c>
      <c r="CN78" s="209" t="s">
        <v>472</v>
      </c>
      <c r="CO78" s="209" t="s">
        <v>472</v>
      </c>
      <c r="CP78" s="209" t="s">
        <v>472</v>
      </c>
      <c r="CQ78" s="209" t="s">
        <v>472</v>
      </c>
      <c r="CR78" s="209" t="s">
        <v>472</v>
      </c>
      <c r="CS78" s="209" t="s">
        <v>472</v>
      </c>
      <c r="CT78" s="209" t="s">
        <v>472</v>
      </c>
      <c r="CU78" s="209" t="s">
        <v>472</v>
      </c>
      <c r="CV78" s="209" t="s">
        <v>472</v>
      </c>
      <c r="CW78" s="209" t="s">
        <v>472</v>
      </c>
      <c r="CX78" s="209" t="s">
        <v>472</v>
      </c>
      <c r="CY78" s="209" t="s">
        <v>472</v>
      </c>
      <c r="CZ78" s="209" t="s">
        <v>472</v>
      </c>
      <c r="DA78" s="209" t="s">
        <v>472</v>
      </c>
      <c r="DB78" s="209" t="s">
        <v>472</v>
      </c>
      <c r="DC78" s="209" t="s">
        <v>472</v>
      </c>
    </row>
    <row r="79" spans="1:107">
      <c r="A79" s="213" t="s">
        <v>460</v>
      </c>
      <c r="B79" s="214">
        <v>1693</v>
      </c>
      <c r="C79" s="214">
        <v>1693</v>
      </c>
      <c r="D79" s="215">
        <v>7996</v>
      </c>
      <c r="E79" s="216">
        <f t="shared" si="3"/>
        <v>7996</v>
      </c>
      <c r="F79" s="217">
        <v>45688</v>
      </c>
      <c r="G79" s="215" t="s">
        <v>148</v>
      </c>
      <c r="H79" s="215" t="s">
        <v>469</v>
      </c>
      <c r="I79" s="209">
        <v>2021</v>
      </c>
      <c r="J79" s="209" t="s">
        <v>461</v>
      </c>
      <c r="K79" s="209" t="s">
        <v>462</v>
      </c>
      <c r="L79" s="218">
        <v>976662</v>
      </c>
      <c r="M79" s="209" t="s">
        <v>463</v>
      </c>
      <c r="N79" s="209" t="s">
        <v>464</v>
      </c>
      <c r="O79" s="209" t="s">
        <v>465</v>
      </c>
      <c r="P79" s="217">
        <v>42895</v>
      </c>
      <c r="Q79" s="217" t="s">
        <v>558</v>
      </c>
      <c r="R79" s="209" t="s">
        <v>464</v>
      </c>
      <c r="S79" s="209" t="s">
        <v>466</v>
      </c>
      <c r="T79" s="209">
        <v>87</v>
      </c>
      <c r="U79" s="218">
        <v>0</v>
      </c>
      <c r="V79" s="219">
        <v>0</v>
      </c>
      <c r="W79" s="209" t="s">
        <v>467</v>
      </c>
      <c r="X79" s="209" t="s">
        <v>468</v>
      </c>
      <c r="Y79" s="209" t="s">
        <v>468</v>
      </c>
      <c r="Z79" s="209" t="s">
        <v>469</v>
      </c>
      <c r="AA79" s="213" t="s">
        <v>460</v>
      </c>
      <c r="AB79" s="216">
        <f t="shared" si="4"/>
        <v>1693</v>
      </c>
      <c r="AC79" s="216">
        <v>6669</v>
      </c>
      <c r="AD79" s="216">
        <f t="shared" si="5"/>
        <v>6669</v>
      </c>
      <c r="AE79" s="209" t="s">
        <v>558</v>
      </c>
      <c r="AF79" s="209" t="s">
        <v>470</v>
      </c>
      <c r="AG79" s="219">
        <v>5461030.54</v>
      </c>
      <c r="AH79" s="209" t="s">
        <v>470</v>
      </c>
      <c r="AI79" s="221">
        <v>42775</v>
      </c>
      <c r="AJ79" s="209" t="s">
        <v>471</v>
      </c>
      <c r="AK79" s="209" t="s">
        <v>472</v>
      </c>
      <c r="AL79" s="209" t="s">
        <v>472</v>
      </c>
      <c r="AM79" s="209" t="s">
        <v>472</v>
      </c>
      <c r="AN79" s="209" t="s">
        <v>472</v>
      </c>
      <c r="AO79" s="209" t="s">
        <v>472</v>
      </c>
      <c r="AP79" s="209" t="s">
        <v>472</v>
      </c>
      <c r="AQ79" s="209" t="s">
        <v>472</v>
      </c>
      <c r="AR79" s="209" t="s">
        <v>472</v>
      </c>
      <c r="AS79" s="209" t="s">
        <v>472</v>
      </c>
      <c r="AT79" s="209" t="s">
        <v>472</v>
      </c>
      <c r="AU79" s="209" t="s">
        <v>472</v>
      </c>
      <c r="AV79" s="209" t="s">
        <v>472</v>
      </c>
      <c r="AW79" s="209" t="s">
        <v>472</v>
      </c>
      <c r="AX79" s="209" t="s">
        <v>472</v>
      </c>
      <c r="AY79" s="209" t="s">
        <v>472</v>
      </c>
      <c r="AZ79" s="209" t="s">
        <v>472</v>
      </c>
      <c r="BA79" s="209" t="s">
        <v>472</v>
      </c>
      <c r="BB79" s="209" t="s">
        <v>472</v>
      </c>
      <c r="BC79" s="209" t="s">
        <v>472</v>
      </c>
      <c r="BD79" s="209" t="s">
        <v>472</v>
      </c>
      <c r="BE79" s="209" t="s">
        <v>472</v>
      </c>
      <c r="BF79" s="209" t="s">
        <v>472</v>
      </c>
      <c r="BG79" s="209" t="s">
        <v>472</v>
      </c>
      <c r="BH79" s="209" t="s">
        <v>472</v>
      </c>
      <c r="BI79" s="209" t="s">
        <v>472</v>
      </c>
      <c r="BJ79" s="209" t="s">
        <v>472</v>
      </c>
      <c r="BK79" s="209" t="s">
        <v>472</v>
      </c>
      <c r="BL79" s="209" t="s">
        <v>472</v>
      </c>
      <c r="BM79" s="209" t="s">
        <v>472</v>
      </c>
      <c r="BN79" s="209" t="s">
        <v>472</v>
      </c>
      <c r="BO79" s="209" t="s">
        <v>472</v>
      </c>
      <c r="BP79" s="209" t="s">
        <v>472</v>
      </c>
      <c r="BQ79" s="209" t="s">
        <v>472</v>
      </c>
      <c r="BR79" s="209" t="s">
        <v>472</v>
      </c>
      <c r="BS79" s="209" t="s">
        <v>472</v>
      </c>
      <c r="BT79" s="209" t="s">
        <v>472</v>
      </c>
      <c r="BU79" s="209" t="s">
        <v>472</v>
      </c>
      <c r="BV79" s="209" t="s">
        <v>472</v>
      </c>
      <c r="BW79" s="209" t="s">
        <v>472</v>
      </c>
      <c r="BX79" s="209" t="s">
        <v>472</v>
      </c>
      <c r="BY79" s="209" t="s">
        <v>472</v>
      </c>
      <c r="BZ79" s="209" t="s">
        <v>472</v>
      </c>
      <c r="CA79" s="209" t="s">
        <v>472</v>
      </c>
      <c r="CB79" s="209" t="s">
        <v>472</v>
      </c>
      <c r="CC79" s="209" t="s">
        <v>472</v>
      </c>
      <c r="CD79" s="209" t="s">
        <v>472</v>
      </c>
      <c r="CE79" s="209" t="s">
        <v>472</v>
      </c>
      <c r="CF79" s="209" t="s">
        <v>472</v>
      </c>
      <c r="CG79" s="209" t="s">
        <v>472</v>
      </c>
      <c r="CH79" s="209" t="s">
        <v>472</v>
      </c>
      <c r="CI79" s="209" t="s">
        <v>472</v>
      </c>
      <c r="CJ79" s="209" t="s">
        <v>472</v>
      </c>
      <c r="CK79" s="209" t="s">
        <v>472</v>
      </c>
      <c r="CL79" s="209" t="s">
        <v>472</v>
      </c>
      <c r="CM79" s="209" t="s">
        <v>472</v>
      </c>
      <c r="CN79" s="209" t="s">
        <v>472</v>
      </c>
      <c r="CO79" s="209" t="s">
        <v>472</v>
      </c>
      <c r="CP79" s="209" t="s">
        <v>472</v>
      </c>
      <c r="CQ79" s="209" t="s">
        <v>472</v>
      </c>
      <c r="CR79" s="209" t="s">
        <v>472</v>
      </c>
      <c r="CS79" s="209" t="s">
        <v>472</v>
      </c>
      <c r="CT79" s="209" t="s">
        <v>472</v>
      </c>
      <c r="CU79" s="209" t="s">
        <v>472</v>
      </c>
      <c r="CV79" s="209" t="s">
        <v>472</v>
      </c>
      <c r="CW79" s="209" t="s">
        <v>472</v>
      </c>
      <c r="CX79" s="209" t="s">
        <v>472</v>
      </c>
      <c r="CY79" s="209" t="s">
        <v>472</v>
      </c>
      <c r="CZ79" s="209" t="s">
        <v>472</v>
      </c>
      <c r="DA79" s="209" t="s">
        <v>472</v>
      </c>
      <c r="DB79" s="209" t="s">
        <v>472</v>
      </c>
      <c r="DC79" s="209" t="s">
        <v>472</v>
      </c>
    </row>
    <row r="80" spans="1:107">
      <c r="A80" s="213" t="s">
        <v>460</v>
      </c>
      <c r="B80" s="209">
        <v>1699</v>
      </c>
      <c r="C80" s="209">
        <v>1699</v>
      </c>
      <c r="D80" s="215">
        <v>9521</v>
      </c>
      <c r="E80" s="216">
        <f t="shared" si="3"/>
        <v>9521</v>
      </c>
      <c r="F80" s="217">
        <v>45688</v>
      </c>
      <c r="G80" s="215" t="s">
        <v>148</v>
      </c>
      <c r="H80" s="215" t="s">
        <v>469</v>
      </c>
      <c r="I80" s="209">
        <v>2021</v>
      </c>
      <c r="J80" s="209" t="s">
        <v>461</v>
      </c>
      <c r="K80" s="209" t="s">
        <v>462</v>
      </c>
      <c r="L80" s="218">
        <v>370728</v>
      </c>
      <c r="M80" s="209" t="s">
        <v>463</v>
      </c>
      <c r="N80" s="209" t="s">
        <v>464</v>
      </c>
      <c r="O80" s="209" t="s">
        <v>465</v>
      </c>
      <c r="P80" s="217">
        <v>42893</v>
      </c>
      <c r="Q80" s="217" t="s">
        <v>559</v>
      </c>
      <c r="R80" s="209" t="s">
        <v>464</v>
      </c>
      <c r="S80" s="209" t="s">
        <v>466</v>
      </c>
      <c r="T80" s="209">
        <v>86</v>
      </c>
      <c r="U80" s="218">
        <v>0</v>
      </c>
      <c r="V80" s="219">
        <v>0</v>
      </c>
      <c r="W80" s="209" t="s">
        <v>467</v>
      </c>
      <c r="X80" s="209" t="s">
        <v>468</v>
      </c>
      <c r="Y80" s="209" t="s">
        <v>468</v>
      </c>
      <c r="Z80" s="209" t="s">
        <v>469</v>
      </c>
      <c r="AA80" s="213" t="s">
        <v>460</v>
      </c>
      <c r="AB80" s="216">
        <f t="shared" si="4"/>
        <v>1699</v>
      </c>
      <c r="AC80" s="216">
        <v>7637</v>
      </c>
      <c r="AD80" s="216">
        <f t="shared" si="5"/>
        <v>7637</v>
      </c>
      <c r="AE80" s="209" t="s">
        <v>559</v>
      </c>
      <c r="AF80" s="209" t="s">
        <v>470</v>
      </c>
      <c r="AG80" s="219">
        <v>1538432.64</v>
      </c>
      <c r="AH80" s="209" t="s">
        <v>470</v>
      </c>
      <c r="AI80" s="221">
        <v>42808</v>
      </c>
      <c r="AJ80" s="209" t="s">
        <v>471</v>
      </c>
      <c r="AK80" s="209" t="s">
        <v>472</v>
      </c>
      <c r="AL80" s="209" t="s">
        <v>472</v>
      </c>
      <c r="AM80" s="209" t="s">
        <v>472</v>
      </c>
      <c r="AN80" s="209" t="s">
        <v>472</v>
      </c>
      <c r="AO80" s="209" t="s">
        <v>472</v>
      </c>
      <c r="AP80" s="209" t="s">
        <v>472</v>
      </c>
      <c r="AQ80" s="209" t="s">
        <v>472</v>
      </c>
      <c r="AR80" s="209" t="s">
        <v>472</v>
      </c>
      <c r="AS80" s="209" t="s">
        <v>472</v>
      </c>
      <c r="AT80" s="209" t="s">
        <v>472</v>
      </c>
      <c r="AU80" s="209" t="s">
        <v>472</v>
      </c>
      <c r="AV80" s="209" t="s">
        <v>472</v>
      </c>
      <c r="AW80" s="209" t="s">
        <v>472</v>
      </c>
      <c r="AX80" s="209" t="s">
        <v>472</v>
      </c>
      <c r="AY80" s="209" t="s">
        <v>472</v>
      </c>
      <c r="AZ80" s="209" t="s">
        <v>472</v>
      </c>
      <c r="BA80" s="209" t="s">
        <v>472</v>
      </c>
      <c r="BB80" s="209" t="s">
        <v>472</v>
      </c>
      <c r="BC80" s="209" t="s">
        <v>472</v>
      </c>
      <c r="BD80" s="209" t="s">
        <v>472</v>
      </c>
      <c r="BE80" s="209" t="s">
        <v>472</v>
      </c>
      <c r="BF80" s="209" t="s">
        <v>472</v>
      </c>
      <c r="BG80" s="209" t="s">
        <v>472</v>
      </c>
      <c r="BH80" s="209" t="s">
        <v>472</v>
      </c>
      <c r="BI80" s="209" t="s">
        <v>472</v>
      </c>
      <c r="BJ80" s="209" t="s">
        <v>472</v>
      </c>
      <c r="BK80" s="209" t="s">
        <v>472</v>
      </c>
      <c r="BL80" s="209" t="s">
        <v>472</v>
      </c>
      <c r="BM80" s="209" t="s">
        <v>472</v>
      </c>
      <c r="BN80" s="209" t="s">
        <v>472</v>
      </c>
      <c r="BO80" s="209" t="s">
        <v>472</v>
      </c>
      <c r="BP80" s="209" t="s">
        <v>472</v>
      </c>
      <c r="BQ80" s="209" t="s">
        <v>472</v>
      </c>
      <c r="BR80" s="209" t="s">
        <v>472</v>
      </c>
      <c r="BS80" s="209" t="s">
        <v>472</v>
      </c>
      <c r="BT80" s="209" t="s">
        <v>472</v>
      </c>
      <c r="BU80" s="209" t="s">
        <v>472</v>
      </c>
      <c r="BV80" s="209" t="s">
        <v>472</v>
      </c>
      <c r="BW80" s="209" t="s">
        <v>472</v>
      </c>
      <c r="BX80" s="209" t="s">
        <v>472</v>
      </c>
      <c r="BY80" s="209" t="s">
        <v>472</v>
      </c>
      <c r="BZ80" s="209" t="s">
        <v>472</v>
      </c>
      <c r="CA80" s="209" t="s">
        <v>472</v>
      </c>
      <c r="CB80" s="209" t="s">
        <v>472</v>
      </c>
      <c r="CC80" s="209" t="s">
        <v>472</v>
      </c>
      <c r="CD80" s="209" t="s">
        <v>472</v>
      </c>
      <c r="CE80" s="209" t="s">
        <v>472</v>
      </c>
      <c r="CF80" s="209" t="s">
        <v>472</v>
      </c>
      <c r="CG80" s="209" t="s">
        <v>472</v>
      </c>
      <c r="CH80" s="209" t="s">
        <v>472</v>
      </c>
      <c r="CI80" s="209" t="s">
        <v>472</v>
      </c>
      <c r="CJ80" s="209" t="s">
        <v>472</v>
      </c>
      <c r="CK80" s="209" t="s">
        <v>472</v>
      </c>
      <c r="CL80" s="209" t="s">
        <v>472</v>
      </c>
      <c r="CM80" s="209" t="s">
        <v>472</v>
      </c>
      <c r="CN80" s="209" t="s">
        <v>472</v>
      </c>
      <c r="CO80" s="209" t="s">
        <v>472</v>
      </c>
      <c r="CP80" s="209" t="s">
        <v>472</v>
      </c>
      <c r="CQ80" s="209" t="s">
        <v>472</v>
      </c>
      <c r="CR80" s="209" t="s">
        <v>472</v>
      </c>
      <c r="CS80" s="209" t="s">
        <v>472</v>
      </c>
      <c r="CT80" s="209" t="s">
        <v>472</v>
      </c>
      <c r="CU80" s="209" t="s">
        <v>472</v>
      </c>
      <c r="CV80" s="209" t="s">
        <v>472</v>
      </c>
      <c r="CW80" s="209" t="s">
        <v>472</v>
      </c>
      <c r="CX80" s="209" t="s">
        <v>472</v>
      </c>
      <c r="CY80" s="209" t="s">
        <v>472</v>
      </c>
      <c r="CZ80" s="209" t="s">
        <v>472</v>
      </c>
      <c r="DA80" s="209" t="s">
        <v>472</v>
      </c>
      <c r="DB80" s="209" t="s">
        <v>472</v>
      </c>
      <c r="DC80" s="209" t="s">
        <v>472</v>
      </c>
    </row>
    <row r="81" spans="1:107">
      <c r="A81" s="213" t="s">
        <v>460</v>
      </c>
      <c r="B81" s="209">
        <v>1700</v>
      </c>
      <c r="C81" s="209">
        <v>1700</v>
      </c>
      <c r="D81" s="215">
        <v>9570</v>
      </c>
      <c r="E81" s="216">
        <f t="shared" si="3"/>
        <v>9570</v>
      </c>
      <c r="F81" s="217">
        <v>45688</v>
      </c>
      <c r="G81" s="215" t="s">
        <v>148</v>
      </c>
      <c r="H81" s="215" t="s">
        <v>469</v>
      </c>
      <c r="I81" s="209">
        <v>2021</v>
      </c>
      <c r="J81" s="209" t="s">
        <v>461</v>
      </c>
      <c r="K81" s="209" t="s">
        <v>462</v>
      </c>
      <c r="L81" s="218">
        <v>497160</v>
      </c>
      <c r="M81" s="209" t="s">
        <v>463</v>
      </c>
      <c r="N81" s="209" t="s">
        <v>464</v>
      </c>
      <c r="O81" s="209" t="s">
        <v>465</v>
      </c>
      <c r="P81" s="217">
        <v>42901</v>
      </c>
      <c r="Q81" s="217" t="s">
        <v>560</v>
      </c>
      <c r="R81" s="209" t="s">
        <v>464</v>
      </c>
      <c r="S81" s="209" t="s">
        <v>466</v>
      </c>
      <c r="T81" s="209">
        <v>90</v>
      </c>
      <c r="U81" s="218">
        <v>0</v>
      </c>
      <c r="V81" s="219">
        <v>0</v>
      </c>
      <c r="W81" s="209" t="s">
        <v>467</v>
      </c>
      <c r="X81" s="209" t="s">
        <v>468</v>
      </c>
      <c r="Y81" s="209" t="s">
        <v>468</v>
      </c>
      <c r="Z81" s="209" t="s">
        <v>469</v>
      </c>
      <c r="AA81" s="213" t="s">
        <v>460</v>
      </c>
      <c r="AB81" s="216">
        <f t="shared" si="4"/>
        <v>1700</v>
      </c>
      <c r="AC81" s="216">
        <v>7095</v>
      </c>
      <c r="AD81" s="216">
        <f t="shared" si="5"/>
        <v>7095</v>
      </c>
      <c r="AE81" s="209" t="s">
        <v>560</v>
      </c>
      <c r="AF81" s="209" t="s">
        <v>470</v>
      </c>
      <c r="AG81" s="219">
        <v>2000000</v>
      </c>
      <c r="AH81" s="209" t="s">
        <v>470</v>
      </c>
      <c r="AI81" s="221">
        <v>42824</v>
      </c>
      <c r="AJ81" s="209" t="s">
        <v>471</v>
      </c>
      <c r="AK81" s="209" t="s">
        <v>472</v>
      </c>
      <c r="AL81" s="209" t="s">
        <v>472</v>
      </c>
      <c r="AM81" s="209" t="s">
        <v>472</v>
      </c>
      <c r="AN81" s="209" t="s">
        <v>472</v>
      </c>
      <c r="AO81" s="209" t="s">
        <v>472</v>
      </c>
      <c r="AP81" s="209" t="s">
        <v>472</v>
      </c>
      <c r="AQ81" s="209" t="s">
        <v>472</v>
      </c>
      <c r="AR81" s="209" t="s">
        <v>472</v>
      </c>
      <c r="AS81" s="209" t="s">
        <v>472</v>
      </c>
      <c r="AT81" s="209" t="s">
        <v>472</v>
      </c>
      <c r="AU81" s="209" t="s">
        <v>472</v>
      </c>
      <c r="AV81" s="209" t="s">
        <v>472</v>
      </c>
      <c r="AW81" s="209" t="s">
        <v>472</v>
      </c>
      <c r="AX81" s="209" t="s">
        <v>472</v>
      </c>
      <c r="AY81" s="209" t="s">
        <v>472</v>
      </c>
      <c r="AZ81" s="209" t="s">
        <v>472</v>
      </c>
      <c r="BA81" s="209" t="s">
        <v>472</v>
      </c>
      <c r="BB81" s="209" t="s">
        <v>472</v>
      </c>
      <c r="BC81" s="209" t="s">
        <v>472</v>
      </c>
      <c r="BD81" s="209" t="s">
        <v>472</v>
      </c>
      <c r="BE81" s="209" t="s">
        <v>472</v>
      </c>
      <c r="BF81" s="209" t="s">
        <v>472</v>
      </c>
      <c r="BG81" s="209" t="s">
        <v>472</v>
      </c>
      <c r="BH81" s="209" t="s">
        <v>472</v>
      </c>
      <c r="BI81" s="209" t="s">
        <v>472</v>
      </c>
      <c r="BJ81" s="209" t="s">
        <v>472</v>
      </c>
      <c r="BK81" s="209" t="s">
        <v>472</v>
      </c>
      <c r="BL81" s="209" t="s">
        <v>472</v>
      </c>
      <c r="BM81" s="209" t="s">
        <v>472</v>
      </c>
      <c r="BN81" s="209" t="s">
        <v>472</v>
      </c>
      <c r="BO81" s="209" t="s">
        <v>472</v>
      </c>
      <c r="BP81" s="209" t="s">
        <v>472</v>
      </c>
      <c r="BQ81" s="209" t="s">
        <v>472</v>
      </c>
      <c r="BR81" s="209" t="s">
        <v>472</v>
      </c>
      <c r="BS81" s="209" t="s">
        <v>472</v>
      </c>
      <c r="BT81" s="209" t="s">
        <v>472</v>
      </c>
      <c r="BU81" s="209" t="s">
        <v>472</v>
      </c>
      <c r="BV81" s="209" t="s">
        <v>472</v>
      </c>
      <c r="BW81" s="209" t="s">
        <v>472</v>
      </c>
      <c r="BX81" s="209" t="s">
        <v>472</v>
      </c>
      <c r="BY81" s="209" t="s">
        <v>472</v>
      </c>
      <c r="BZ81" s="209" t="s">
        <v>472</v>
      </c>
      <c r="CA81" s="209" t="s">
        <v>472</v>
      </c>
      <c r="CB81" s="209" t="s">
        <v>472</v>
      </c>
      <c r="CC81" s="209" t="s">
        <v>472</v>
      </c>
      <c r="CD81" s="209" t="s">
        <v>472</v>
      </c>
      <c r="CE81" s="209" t="s">
        <v>472</v>
      </c>
      <c r="CF81" s="209" t="s">
        <v>472</v>
      </c>
      <c r="CG81" s="209" t="s">
        <v>472</v>
      </c>
      <c r="CH81" s="209" t="s">
        <v>472</v>
      </c>
      <c r="CI81" s="209" t="s">
        <v>472</v>
      </c>
      <c r="CJ81" s="209" t="s">
        <v>472</v>
      </c>
      <c r="CK81" s="209" t="s">
        <v>472</v>
      </c>
      <c r="CL81" s="209" t="s">
        <v>472</v>
      </c>
      <c r="CM81" s="209" t="s">
        <v>472</v>
      </c>
      <c r="CN81" s="209" t="s">
        <v>472</v>
      </c>
      <c r="CO81" s="209" t="s">
        <v>472</v>
      </c>
      <c r="CP81" s="209" t="s">
        <v>472</v>
      </c>
      <c r="CQ81" s="209" t="s">
        <v>472</v>
      </c>
      <c r="CR81" s="209" t="s">
        <v>472</v>
      </c>
      <c r="CS81" s="209" t="s">
        <v>472</v>
      </c>
      <c r="CT81" s="209" t="s">
        <v>472</v>
      </c>
      <c r="CU81" s="209" t="s">
        <v>472</v>
      </c>
      <c r="CV81" s="209" t="s">
        <v>472</v>
      </c>
      <c r="CW81" s="209" t="s">
        <v>472</v>
      </c>
      <c r="CX81" s="209" t="s">
        <v>472</v>
      </c>
      <c r="CY81" s="209" t="s">
        <v>472</v>
      </c>
      <c r="CZ81" s="209" t="s">
        <v>472</v>
      </c>
      <c r="DA81" s="209" t="s">
        <v>472</v>
      </c>
      <c r="DB81" s="209" t="s">
        <v>472</v>
      </c>
      <c r="DC81" s="209" t="s">
        <v>472</v>
      </c>
    </row>
    <row r="82" spans="1:107">
      <c r="A82" s="213" t="s">
        <v>460</v>
      </c>
      <c r="B82" s="209">
        <v>1702</v>
      </c>
      <c r="C82" s="209">
        <v>1702</v>
      </c>
      <c r="D82" s="215">
        <v>9541</v>
      </c>
      <c r="E82" s="216">
        <f t="shared" si="3"/>
        <v>9541</v>
      </c>
      <c r="F82" s="217">
        <v>45688</v>
      </c>
      <c r="G82" s="215" t="s">
        <v>148</v>
      </c>
      <c r="H82" s="215" t="s">
        <v>469</v>
      </c>
      <c r="I82" s="209">
        <v>2021</v>
      </c>
      <c r="J82" s="209" t="s">
        <v>461</v>
      </c>
      <c r="K82" s="209" t="s">
        <v>462</v>
      </c>
      <c r="L82" s="218">
        <v>444000</v>
      </c>
      <c r="M82" s="209" t="s">
        <v>463</v>
      </c>
      <c r="N82" s="209" t="s">
        <v>464</v>
      </c>
      <c r="O82" s="209" t="s">
        <v>465</v>
      </c>
      <c r="P82" s="217">
        <v>42907</v>
      </c>
      <c r="Q82" s="217" t="s">
        <v>559</v>
      </c>
      <c r="R82" s="209" t="s">
        <v>464</v>
      </c>
      <c r="S82" s="209" t="s">
        <v>466</v>
      </c>
      <c r="T82" s="209">
        <v>76</v>
      </c>
      <c r="U82" s="218">
        <v>0</v>
      </c>
      <c r="V82" s="219">
        <v>0</v>
      </c>
      <c r="W82" s="209" t="s">
        <v>467</v>
      </c>
      <c r="X82" s="209" t="s">
        <v>468</v>
      </c>
      <c r="Y82" s="209" t="s">
        <v>468</v>
      </c>
      <c r="Z82" s="209" t="s">
        <v>469</v>
      </c>
      <c r="AA82" s="213" t="s">
        <v>460</v>
      </c>
      <c r="AB82" s="216">
        <f t="shared" si="4"/>
        <v>1702</v>
      </c>
      <c r="AC82" s="216">
        <v>7653</v>
      </c>
      <c r="AD82" s="216">
        <f t="shared" si="5"/>
        <v>7653</v>
      </c>
      <c r="AE82" s="209" t="s">
        <v>559</v>
      </c>
      <c r="AF82" s="209" t="s">
        <v>470</v>
      </c>
      <c r="AG82" s="219">
        <v>1800482.58</v>
      </c>
      <c r="AH82" s="209" t="s">
        <v>470</v>
      </c>
      <c r="AI82" s="221">
        <v>42719</v>
      </c>
      <c r="AJ82" s="209" t="s">
        <v>471</v>
      </c>
      <c r="AK82" s="209" t="s">
        <v>472</v>
      </c>
      <c r="AL82" s="209" t="s">
        <v>472</v>
      </c>
      <c r="AM82" s="209" t="s">
        <v>472</v>
      </c>
      <c r="AN82" s="209" t="s">
        <v>472</v>
      </c>
      <c r="AO82" s="209" t="s">
        <v>472</v>
      </c>
      <c r="AP82" s="209" t="s">
        <v>472</v>
      </c>
      <c r="AQ82" s="209" t="s">
        <v>472</v>
      </c>
      <c r="AR82" s="209" t="s">
        <v>472</v>
      </c>
      <c r="AS82" s="209" t="s">
        <v>472</v>
      </c>
      <c r="AT82" s="209" t="s">
        <v>472</v>
      </c>
      <c r="AU82" s="209" t="s">
        <v>472</v>
      </c>
      <c r="AV82" s="209" t="s">
        <v>472</v>
      </c>
      <c r="AW82" s="209" t="s">
        <v>472</v>
      </c>
      <c r="AX82" s="209" t="s">
        <v>472</v>
      </c>
      <c r="AY82" s="209" t="s">
        <v>472</v>
      </c>
      <c r="AZ82" s="209" t="s">
        <v>472</v>
      </c>
      <c r="BA82" s="209" t="s">
        <v>472</v>
      </c>
      <c r="BB82" s="209" t="s">
        <v>472</v>
      </c>
      <c r="BC82" s="209" t="s">
        <v>472</v>
      </c>
      <c r="BD82" s="209" t="s">
        <v>472</v>
      </c>
      <c r="BE82" s="209" t="s">
        <v>472</v>
      </c>
      <c r="BF82" s="209" t="s">
        <v>472</v>
      </c>
      <c r="BG82" s="209" t="s">
        <v>472</v>
      </c>
      <c r="BH82" s="209" t="s">
        <v>472</v>
      </c>
      <c r="BI82" s="209" t="s">
        <v>472</v>
      </c>
      <c r="BJ82" s="209" t="s">
        <v>472</v>
      </c>
      <c r="BK82" s="209" t="s">
        <v>472</v>
      </c>
      <c r="BL82" s="209" t="s">
        <v>472</v>
      </c>
      <c r="BM82" s="209" t="s">
        <v>472</v>
      </c>
      <c r="BN82" s="209" t="s">
        <v>472</v>
      </c>
      <c r="BO82" s="209" t="s">
        <v>472</v>
      </c>
      <c r="BP82" s="209" t="s">
        <v>472</v>
      </c>
      <c r="BQ82" s="209" t="s">
        <v>472</v>
      </c>
      <c r="BR82" s="209" t="s">
        <v>472</v>
      </c>
      <c r="BS82" s="209" t="s">
        <v>472</v>
      </c>
      <c r="BT82" s="209" t="s">
        <v>472</v>
      </c>
      <c r="BU82" s="209" t="s">
        <v>472</v>
      </c>
      <c r="BV82" s="209" t="s">
        <v>472</v>
      </c>
      <c r="BW82" s="209" t="s">
        <v>472</v>
      </c>
      <c r="BX82" s="209" t="s">
        <v>472</v>
      </c>
      <c r="BY82" s="209" t="s">
        <v>472</v>
      </c>
      <c r="BZ82" s="209" t="s">
        <v>472</v>
      </c>
      <c r="CA82" s="209" t="s">
        <v>472</v>
      </c>
      <c r="CB82" s="209" t="s">
        <v>472</v>
      </c>
      <c r="CC82" s="209" t="s">
        <v>472</v>
      </c>
      <c r="CD82" s="209" t="s">
        <v>472</v>
      </c>
      <c r="CE82" s="209" t="s">
        <v>472</v>
      </c>
      <c r="CF82" s="209" t="s">
        <v>472</v>
      </c>
      <c r="CG82" s="209" t="s">
        <v>472</v>
      </c>
      <c r="CH82" s="209" t="s">
        <v>472</v>
      </c>
      <c r="CI82" s="209" t="s">
        <v>472</v>
      </c>
      <c r="CJ82" s="209" t="s">
        <v>472</v>
      </c>
      <c r="CK82" s="209" t="s">
        <v>472</v>
      </c>
      <c r="CL82" s="209" t="s">
        <v>472</v>
      </c>
      <c r="CM82" s="209" t="s">
        <v>472</v>
      </c>
      <c r="CN82" s="209" t="s">
        <v>472</v>
      </c>
      <c r="CO82" s="209" t="s">
        <v>472</v>
      </c>
      <c r="CP82" s="209" t="s">
        <v>472</v>
      </c>
      <c r="CQ82" s="209" t="s">
        <v>472</v>
      </c>
      <c r="CR82" s="209" t="s">
        <v>472</v>
      </c>
      <c r="CS82" s="209" t="s">
        <v>472</v>
      </c>
      <c r="CT82" s="209" t="s">
        <v>472</v>
      </c>
      <c r="CU82" s="209" t="s">
        <v>472</v>
      </c>
      <c r="CV82" s="209" t="s">
        <v>472</v>
      </c>
      <c r="CW82" s="209" t="s">
        <v>472</v>
      </c>
      <c r="CX82" s="209" t="s">
        <v>472</v>
      </c>
      <c r="CY82" s="209" t="s">
        <v>472</v>
      </c>
      <c r="CZ82" s="209" t="s">
        <v>472</v>
      </c>
      <c r="DA82" s="209" t="s">
        <v>472</v>
      </c>
      <c r="DB82" s="209" t="s">
        <v>472</v>
      </c>
      <c r="DC82" s="209" t="s">
        <v>472</v>
      </c>
    </row>
    <row r="83" spans="1:107">
      <c r="A83" s="213" t="s">
        <v>460</v>
      </c>
      <c r="B83" s="209">
        <v>1706</v>
      </c>
      <c r="C83" s="209">
        <v>1706</v>
      </c>
      <c r="D83" s="215">
        <v>8865</v>
      </c>
      <c r="E83" s="216">
        <f t="shared" si="3"/>
        <v>8865</v>
      </c>
      <c r="F83" s="217">
        <v>45688</v>
      </c>
      <c r="G83" s="215" t="s">
        <v>148</v>
      </c>
      <c r="H83" s="215" t="s">
        <v>469</v>
      </c>
      <c r="I83" s="209">
        <v>2021</v>
      </c>
      <c r="J83" s="209" t="s">
        <v>461</v>
      </c>
      <c r="K83" s="209" t="s">
        <v>462</v>
      </c>
      <c r="L83" s="218">
        <v>391296</v>
      </c>
      <c r="M83" s="209" t="s">
        <v>463</v>
      </c>
      <c r="N83" s="209" t="s">
        <v>464</v>
      </c>
      <c r="O83" s="209" t="s">
        <v>465</v>
      </c>
      <c r="P83" s="217">
        <v>42908</v>
      </c>
      <c r="Q83" s="217" t="s">
        <v>559</v>
      </c>
      <c r="R83" s="209" t="s">
        <v>464</v>
      </c>
      <c r="S83" s="209" t="s">
        <v>466</v>
      </c>
      <c r="T83" s="209">
        <v>84</v>
      </c>
      <c r="U83" s="218">
        <v>0</v>
      </c>
      <c r="V83" s="219">
        <v>0</v>
      </c>
      <c r="W83" s="209" t="s">
        <v>467</v>
      </c>
      <c r="X83" s="209" t="s">
        <v>468</v>
      </c>
      <c r="Y83" s="209" t="s">
        <v>468</v>
      </c>
      <c r="Z83" s="209" t="s">
        <v>469</v>
      </c>
      <c r="AA83" s="213" t="s">
        <v>460</v>
      </c>
      <c r="AB83" s="216">
        <f t="shared" si="4"/>
        <v>1706</v>
      </c>
      <c r="AC83" s="216">
        <v>7625</v>
      </c>
      <c r="AD83" s="216">
        <f t="shared" si="5"/>
        <v>7625</v>
      </c>
      <c r="AE83" s="209" t="s">
        <v>559</v>
      </c>
      <c r="AF83" s="209" t="s">
        <v>470</v>
      </c>
      <c r="AG83" s="219">
        <v>1339711.23</v>
      </c>
      <c r="AH83" s="209" t="s">
        <v>470</v>
      </c>
      <c r="AI83" s="221">
        <v>42661</v>
      </c>
      <c r="AJ83" s="209" t="s">
        <v>471</v>
      </c>
      <c r="AK83" s="209" t="s">
        <v>472</v>
      </c>
      <c r="AL83" s="209" t="s">
        <v>472</v>
      </c>
      <c r="AM83" s="209" t="s">
        <v>472</v>
      </c>
      <c r="AN83" s="209" t="s">
        <v>472</v>
      </c>
      <c r="AO83" s="209" t="s">
        <v>472</v>
      </c>
      <c r="AP83" s="209" t="s">
        <v>472</v>
      </c>
      <c r="AQ83" s="209" t="s">
        <v>472</v>
      </c>
      <c r="AR83" s="209" t="s">
        <v>472</v>
      </c>
      <c r="AS83" s="209" t="s">
        <v>472</v>
      </c>
      <c r="AT83" s="209" t="s">
        <v>472</v>
      </c>
      <c r="AU83" s="209" t="s">
        <v>472</v>
      </c>
      <c r="AV83" s="209" t="s">
        <v>472</v>
      </c>
      <c r="AW83" s="209" t="s">
        <v>472</v>
      </c>
      <c r="AX83" s="209" t="s">
        <v>472</v>
      </c>
      <c r="AY83" s="209" t="s">
        <v>472</v>
      </c>
      <c r="AZ83" s="209" t="s">
        <v>472</v>
      </c>
      <c r="BA83" s="209" t="s">
        <v>472</v>
      </c>
      <c r="BB83" s="209" t="s">
        <v>472</v>
      </c>
      <c r="BC83" s="209" t="s">
        <v>472</v>
      </c>
      <c r="BD83" s="209" t="s">
        <v>472</v>
      </c>
      <c r="BE83" s="209" t="s">
        <v>472</v>
      </c>
      <c r="BF83" s="209" t="s">
        <v>472</v>
      </c>
      <c r="BG83" s="209" t="s">
        <v>472</v>
      </c>
      <c r="BH83" s="209" t="s">
        <v>472</v>
      </c>
      <c r="BI83" s="209" t="s">
        <v>472</v>
      </c>
      <c r="BJ83" s="209" t="s">
        <v>472</v>
      </c>
      <c r="BK83" s="209" t="s">
        <v>472</v>
      </c>
      <c r="BL83" s="209" t="s">
        <v>472</v>
      </c>
      <c r="BM83" s="209" t="s">
        <v>472</v>
      </c>
      <c r="BN83" s="209" t="s">
        <v>472</v>
      </c>
      <c r="BO83" s="209" t="s">
        <v>472</v>
      </c>
      <c r="BP83" s="209" t="s">
        <v>472</v>
      </c>
      <c r="BQ83" s="209" t="s">
        <v>472</v>
      </c>
      <c r="BR83" s="209" t="s">
        <v>472</v>
      </c>
      <c r="BS83" s="209" t="s">
        <v>472</v>
      </c>
      <c r="BT83" s="209" t="s">
        <v>472</v>
      </c>
      <c r="BU83" s="209" t="s">
        <v>472</v>
      </c>
      <c r="BV83" s="209" t="s">
        <v>472</v>
      </c>
      <c r="BW83" s="209" t="s">
        <v>472</v>
      </c>
      <c r="BX83" s="209" t="s">
        <v>472</v>
      </c>
      <c r="BY83" s="209" t="s">
        <v>472</v>
      </c>
      <c r="BZ83" s="209" t="s">
        <v>472</v>
      </c>
      <c r="CA83" s="209" t="s">
        <v>472</v>
      </c>
      <c r="CB83" s="209" t="s">
        <v>472</v>
      </c>
      <c r="CC83" s="209" t="s">
        <v>472</v>
      </c>
      <c r="CD83" s="209" t="s">
        <v>472</v>
      </c>
      <c r="CE83" s="209" t="s">
        <v>472</v>
      </c>
      <c r="CF83" s="209" t="s">
        <v>472</v>
      </c>
      <c r="CG83" s="209" t="s">
        <v>472</v>
      </c>
      <c r="CH83" s="209" t="s">
        <v>472</v>
      </c>
      <c r="CI83" s="209" t="s">
        <v>472</v>
      </c>
      <c r="CJ83" s="209" t="s">
        <v>472</v>
      </c>
      <c r="CK83" s="209" t="s">
        <v>472</v>
      </c>
      <c r="CL83" s="209" t="s">
        <v>472</v>
      </c>
      <c r="CM83" s="209" t="s">
        <v>472</v>
      </c>
      <c r="CN83" s="209" t="s">
        <v>472</v>
      </c>
      <c r="CO83" s="209" t="s">
        <v>472</v>
      </c>
      <c r="CP83" s="209" t="s">
        <v>472</v>
      </c>
      <c r="CQ83" s="209" t="s">
        <v>472</v>
      </c>
      <c r="CR83" s="209" t="s">
        <v>472</v>
      </c>
      <c r="CS83" s="209" t="s">
        <v>472</v>
      </c>
      <c r="CT83" s="209" t="s">
        <v>472</v>
      </c>
      <c r="CU83" s="209" t="s">
        <v>472</v>
      </c>
      <c r="CV83" s="209" t="s">
        <v>472</v>
      </c>
      <c r="CW83" s="209" t="s">
        <v>472</v>
      </c>
      <c r="CX83" s="209" t="s">
        <v>472</v>
      </c>
      <c r="CY83" s="209" t="s">
        <v>472</v>
      </c>
      <c r="CZ83" s="209" t="s">
        <v>472</v>
      </c>
      <c r="DA83" s="209" t="s">
        <v>472</v>
      </c>
      <c r="DB83" s="209" t="s">
        <v>472</v>
      </c>
      <c r="DC83" s="209" t="s">
        <v>472</v>
      </c>
    </row>
    <row r="84" spans="1:107">
      <c r="A84" s="213" t="s">
        <v>460</v>
      </c>
      <c r="B84" s="209">
        <v>1716</v>
      </c>
      <c r="C84" s="209">
        <v>1716</v>
      </c>
      <c r="D84" s="215">
        <v>9586</v>
      </c>
      <c r="E84" s="216">
        <f t="shared" si="3"/>
        <v>9586</v>
      </c>
      <c r="F84" s="217">
        <v>45688</v>
      </c>
      <c r="G84" s="215" t="s">
        <v>148</v>
      </c>
      <c r="H84" s="215" t="s">
        <v>469</v>
      </c>
      <c r="I84" s="209">
        <v>2021</v>
      </c>
      <c r="J84" s="209" t="s">
        <v>461</v>
      </c>
      <c r="K84" s="209" t="s">
        <v>462</v>
      </c>
      <c r="L84" s="218">
        <v>981840</v>
      </c>
      <c r="M84" s="209" t="s">
        <v>463</v>
      </c>
      <c r="N84" s="209" t="s">
        <v>464</v>
      </c>
      <c r="O84" s="209" t="s">
        <v>465</v>
      </c>
      <c r="P84" s="217">
        <v>42935</v>
      </c>
      <c r="Q84" s="217" t="s">
        <v>558</v>
      </c>
      <c r="R84" s="209" t="s">
        <v>464</v>
      </c>
      <c r="S84" s="209" t="s">
        <v>466</v>
      </c>
      <c r="T84" s="209">
        <v>88</v>
      </c>
      <c r="U84" s="218">
        <v>0</v>
      </c>
      <c r="V84" s="219">
        <v>0</v>
      </c>
      <c r="W84" s="209" t="s">
        <v>467</v>
      </c>
      <c r="X84" s="209" t="s">
        <v>468</v>
      </c>
      <c r="Y84" s="209" t="s">
        <v>468</v>
      </c>
      <c r="Z84" s="209" t="s">
        <v>469</v>
      </c>
      <c r="AA84" s="213" t="s">
        <v>460</v>
      </c>
      <c r="AB84" s="216">
        <f t="shared" si="4"/>
        <v>1716</v>
      </c>
      <c r="AC84" s="216">
        <v>7679</v>
      </c>
      <c r="AD84" s="216">
        <f t="shared" si="5"/>
        <v>7679</v>
      </c>
      <c r="AE84" s="209" t="s">
        <v>558</v>
      </c>
      <c r="AF84" s="209" t="s">
        <v>470</v>
      </c>
      <c r="AG84" s="219">
        <v>1501054.22</v>
      </c>
      <c r="AH84" s="209" t="s">
        <v>470</v>
      </c>
      <c r="AI84" s="221">
        <v>42836</v>
      </c>
      <c r="AJ84" s="209" t="s">
        <v>471</v>
      </c>
      <c r="AK84" s="209" t="s">
        <v>472</v>
      </c>
      <c r="AL84" s="209" t="s">
        <v>472</v>
      </c>
      <c r="AM84" s="209" t="s">
        <v>472</v>
      </c>
      <c r="AN84" s="209" t="s">
        <v>472</v>
      </c>
      <c r="AO84" s="209" t="s">
        <v>472</v>
      </c>
      <c r="AP84" s="209" t="s">
        <v>472</v>
      </c>
      <c r="AQ84" s="209" t="s">
        <v>472</v>
      </c>
      <c r="AR84" s="209" t="s">
        <v>472</v>
      </c>
      <c r="AS84" s="209" t="s">
        <v>472</v>
      </c>
      <c r="AT84" s="209" t="s">
        <v>472</v>
      </c>
      <c r="AU84" s="209" t="s">
        <v>472</v>
      </c>
      <c r="AV84" s="209" t="s">
        <v>472</v>
      </c>
      <c r="AW84" s="209" t="s">
        <v>472</v>
      </c>
      <c r="AX84" s="209" t="s">
        <v>472</v>
      </c>
      <c r="AY84" s="209" t="s">
        <v>472</v>
      </c>
      <c r="AZ84" s="209" t="s">
        <v>472</v>
      </c>
      <c r="BA84" s="209" t="s">
        <v>472</v>
      </c>
      <c r="BB84" s="209" t="s">
        <v>472</v>
      </c>
      <c r="BC84" s="209" t="s">
        <v>472</v>
      </c>
      <c r="BD84" s="209" t="s">
        <v>472</v>
      </c>
      <c r="BE84" s="209" t="s">
        <v>472</v>
      </c>
      <c r="BF84" s="209" t="s">
        <v>472</v>
      </c>
      <c r="BG84" s="209" t="s">
        <v>472</v>
      </c>
      <c r="BH84" s="209" t="s">
        <v>472</v>
      </c>
      <c r="BI84" s="209" t="s">
        <v>472</v>
      </c>
      <c r="BJ84" s="209" t="s">
        <v>472</v>
      </c>
      <c r="BK84" s="209" t="s">
        <v>472</v>
      </c>
      <c r="BL84" s="209" t="s">
        <v>472</v>
      </c>
      <c r="BM84" s="209" t="s">
        <v>472</v>
      </c>
      <c r="BN84" s="209" t="s">
        <v>472</v>
      </c>
      <c r="BO84" s="209" t="s">
        <v>472</v>
      </c>
      <c r="BP84" s="209" t="s">
        <v>472</v>
      </c>
      <c r="BQ84" s="209" t="s">
        <v>472</v>
      </c>
      <c r="BR84" s="209" t="s">
        <v>472</v>
      </c>
      <c r="BS84" s="209" t="s">
        <v>472</v>
      </c>
      <c r="BT84" s="209" t="s">
        <v>472</v>
      </c>
      <c r="BU84" s="209" t="s">
        <v>472</v>
      </c>
      <c r="BV84" s="209" t="s">
        <v>472</v>
      </c>
      <c r="BW84" s="209" t="s">
        <v>472</v>
      </c>
      <c r="BX84" s="209" t="s">
        <v>472</v>
      </c>
      <c r="BY84" s="209" t="s">
        <v>472</v>
      </c>
      <c r="BZ84" s="209" t="s">
        <v>472</v>
      </c>
      <c r="CA84" s="209" t="s">
        <v>472</v>
      </c>
      <c r="CB84" s="209" t="s">
        <v>472</v>
      </c>
      <c r="CC84" s="209" t="s">
        <v>472</v>
      </c>
      <c r="CD84" s="209" t="s">
        <v>472</v>
      </c>
      <c r="CE84" s="209" t="s">
        <v>472</v>
      </c>
      <c r="CF84" s="209" t="s">
        <v>472</v>
      </c>
      <c r="CG84" s="209" t="s">
        <v>472</v>
      </c>
      <c r="CH84" s="209" t="s">
        <v>472</v>
      </c>
      <c r="CI84" s="209" t="s">
        <v>472</v>
      </c>
      <c r="CJ84" s="209" t="s">
        <v>472</v>
      </c>
      <c r="CK84" s="209" t="s">
        <v>472</v>
      </c>
      <c r="CL84" s="209" t="s">
        <v>472</v>
      </c>
      <c r="CM84" s="209" t="s">
        <v>472</v>
      </c>
      <c r="CN84" s="209" t="s">
        <v>472</v>
      </c>
      <c r="CO84" s="209" t="s">
        <v>472</v>
      </c>
      <c r="CP84" s="209" t="s">
        <v>472</v>
      </c>
      <c r="CQ84" s="209" t="s">
        <v>472</v>
      </c>
      <c r="CR84" s="209" t="s">
        <v>472</v>
      </c>
      <c r="CS84" s="209" t="s">
        <v>472</v>
      </c>
      <c r="CT84" s="209" t="s">
        <v>472</v>
      </c>
      <c r="CU84" s="209" t="s">
        <v>472</v>
      </c>
      <c r="CV84" s="209" t="s">
        <v>472</v>
      </c>
      <c r="CW84" s="209" t="s">
        <v>472</v>
      </c>
      <c r="CX84" s="209" t="s">
        <v>472</v>
      </c>
      <c r="CY84" s="209" t="s">
        <v>472</v>
      </c>
      <c r="CZ84" s="209" t="s">
        <v>472</v>
      </c>
      <c r="DA84" s="209" t="s">
        <v>472</v>
      </c>
      <c r="DB84" s="209" t="s">
        <v>472</v>
      </c>
      <c r="DC84" s="209" t="s">
        <v>472</v>
      </c>
    </row>
    <row r="85" spans="1:107">
      <c r="A85" s="213" t="s">
        <v>460</v>
      </c>
      <c r="B85" s="209">
        <v>1720</v>
      </c>
      <c r="C85" s="209">
        <v>1720</v>
      </c>
      <c r="D85" s="215">
        <v>0</v>
      </c>
      <c r="E85" s="216">
        <f t="shared" si="3"/>
        <v>0</v>
      </c>
      <c r="F85" s="217">
        <v>45688</v>
      </c>
      <c r="G85" s="215" t="s">
        <v>148</v>
      </c>
      <c r="H85" s="215" t="s">
        <v>469</v>
      </c>
      <c r="I85" s="209">
        <v>2021</v>
      </c>
      <c r="J85" s="209" t="s">
        <v>461</v>
      </c>
      <c r="K85" s="209" t="s">
        <v>462</v>
      </c>
      <c r="L85" s="218">
        <v>902880</v>
      </c>
      <c r="M85" s="209" t="s">
        <v>463</v>
      </c>
      <c r="N85" s="209" t="s">
        <v>464</v>
      </c>
      <c r="O85" s="209" t="s">
        <v>465</v>
      </c>
      <c r="P85" s="217">
        <v>42997</v>
      </c>
      <c r="Q85" s="217" t="s">
        <v>558</v>
      </c>
      <c r="R85" s="209" t="s">
        <v>464</v>
      </c>
      <c r="S85" s="209" t="s">
        <v>466</v>
      </c>
      <c r="T85" s="209">
        <v>83</v>
      </c>
      <c r="U85" s="218">
        <v>0</v>
      </c>
      <c r="V85" s="219">
        <v>0</v>
      </c>
      <c r="W85" s="209" t="s">
        <v>467</v>
      </c>
      <c r="X85" s="209" t="s">
        <v>468</v>
      </c>
      <c r="Y85" s="209" t="s">
        <v>468</v>
      </c>
      <c r="Z85" s="209" t="s">
        <v>469</v>
      </c>
      <c r="AA85" s="213" t="s">
        <v>460</v>
      </c>
      <c r="AB85" s="216">
        <f t="shared" si="4"/>
        <v>1720</v>
      </c>
      <c r="AC85" s="216">
        <v>7192</v>
      </c>
      <c r="AD85" s="216">
        <f t="shared" si="5"/>
        <v>7192</v>
      </c>
      <c r="AE85" s="209" t="s">
        <v>558</v>
      </c>
      <c r="AF85" s="209" t="s">
        <v>470</v>
      </c>
      <c r="AG85" s="219">
        <v>4551159.41</v>
      </c>
      <c r="AH85" s="209" t="s">
        <v>470</v>
      </c>
      <c r="AI85" s="221">
        <v>42843</v>
      </c>
      <c r="AJ85" s="209" t="s">
        <v>471</v>
      </c>
      <c r="AK85" s="209" t="s">
        <v>472</v>
      </c>
      <c r="AL85" s="209" t="s">
        <v>472</v>
      </c>
      <c r="AM85" s="209" t="s">
        <v>472</v>
      </c>
      <c r="AN85" s="209" t="s">
        <v>472</v>
      </c>
      <c r="AO85" s="209" t="s">
        <v>472</v>
      </c>
      <c r="AP85" s="209" t="s">
        <v>472</v>
      </c>
      <c r="AQ85" s="209" t="s">
        <v>472</v>
      </c>
      <c r="AR85" s="209" t="s">
        <v>472</v>
      </c>
      <c r="AS85" s="209" t="s">
        <v>472</v>
      </c>
      <c r="AT85" s="209" t="s">
        <v>472</v>
      </c>
      <c r="AU85" s="209" t="s">
        <v>472</v>
      </c>
      <c r="AV85" s="209" t="s">
        <v>472</v>
      </c>
      <c r="AW85" s="209" t="s">
        <v>472</v>
      </c>
      <c r="AX85" s="209" t="s">
        <v>472</v>
      </c>
      <c r="AY85" s="209" t="s">
        <v>472</v>
      </c>
      <c r="AZ85" s="209" t="s">
        <v>472</v>
      </c>
      <c r="BA85" s="209" t="s">
        <v>472</v>
      </c>
      <c r="BB85" s="209" t="s">
        <v>472</v>
      </c>
      <c r="BC85" s="209" t="s">
        <v>472</v>
      </c>
      <c r="BD85" s="209" t="s">
        <v>472</v>
      </c>
      <c r="BE85" s="209" t="s">
        <v>472</v>
      </c>
      <c r="BF85" s="209" t="s">
        <v>472</v>
      </c>
      <c r="BG85" s="209" t="s">
        <v>472</v>
      </c>
      <c r="BH85" s="209" t="s">
        <v>472</v>
      </c>
      <c r="BI85" s="209" t="s">
        <v>472</v>
      </c>
      <c r="BJ85" s="209" t="s">
        <v>472</v>
      </c>
      <c r="BK85" s="209" t="s">
        <v>472</v>
      </c>
      <c r="BL85" s="209" t="s">
        <v>472</v>
      </c>
      <c r="BM85" s="209" t="s">
        <v>472</v>
      </c>
      <c r="BN85" s="209" t="s">
        <v>472</v>
      </c>
      <c r="BO85" s="209" t="s">
        <v>472</v>
      </c>
      <c r="BP85" s="209" t="s">
        <v>472</v>
      </c>
      <c r="BQ85" s="209" t="s">
        <v>472</v>
      </c>
      <c r="BR85" s="209" t="s">
        <v>472</v>
      </c>
      <c r="BS85" s="209" t="s">
        <v>472</v>
      </c>
      <c r="BT85" s="209" t="s">
        <v>472</v>
      </c>
      <c r="BU85" s="209" t="s">
        <v>472</v>
      </c>
      <c r="BV85" s="209" t="s">
        <v>472</v>
      </c>
      <c r="BW85" s="209" t="s">
        <v>472</v>
      </c>
      <c r="BX85" s="209" t="s">
        <v>472</v>
      </c>
      <c r="BY85" s="209" t="s">
        <v>472</v>
      </c>
      <c r="BZ85" s="209" t="s">
        <v>472</v>
      </c>
      <c r="CA85" s="209" t="s">
        <v>472</v>
      </c>
      <c r="CB85" s="209" t="s">
        <v>472</v>
      </c>
      <c r="CC85" s="209" t="s">
        <v>472</v>
      </c>
      <c r="CD85" s="209" t="s">
        <v>472</v>
      </c>
      <c r="CE85" s="209" t="s">
        <v>472</v>
      </c>
      <c r="CF85" s="209" t="s">
        <v>472</v>
      </c>
      <c r="CG85" s="209" t="s">
        <v>472</v>
      </c>
      <c r="CH85" s="209" t="s">
        <v>472</v>
      </c>
      <c r="CI85" s="209" t="s">
        <v>472</v>
      </c>
      <c r="CJ85" s="209" t="s">
        <v>472</v>
      </c>
      <c r="CK85" s="209" t="s">
        <v>472</v>
      </c>
      <c r="CL85" s="209" t="s">
        <v>472</v>
      </c>
      <c r="CM85" s="209" t="s">
        <v>472</v>
      </c>
      <c r="CN85" s="209" t="s">
        <v>472</v>
      </c>
      <c r="CO85" s="209" t="s">
        <v>472</v>
      </c>
      <c r="CP85" s="209" t="s">
        <v>472</v>
      </c>
      <c r="CQ85" s="209" t="s">
        <v>472</v>
      </c>
      <c r="CR85" s="209" t="s">
        <v>472</v>
      </c>
      <c r="CS85" s="209" t="s">
        <v>472</v>
      </c>
      <c r="CT85" s="209" t="s">
        <v>472</v>
      </c>
      <c r="CU85" s="209" t="s">
        <v>472</v>
      </c>
      <c r="CV85" s="209" t="s">
        <v>472</v>
      </c>
      <c r="CW85" s="209" t="s">
        <v>472</v>
      </c>
      <c r="CX85" s="209" t="s">
        <v>472</v>
      </c>
      <c r="CY85" s="209" t="s">
        <v>472</v>
      </c>
      <c r="CZ85" s="209" t="s">
        <v>472</v>
      </c>
      <c r="DA85" s="209" t="s">
        <v>472</v>
      </c>
      <c r="DB85" s="209" t="s">
        <v>472</v>
      </c>
      <c r="DC85" s="209" t="s">
        <v>472</v>
      </c>
    </row>
    <row r="86" spans="1:107">
      <c r="A86" s="213" t="s">
        <v>460</v>
      </c>
      <c r="B86" s="209">
        <v>1723</v>
      </c>
      <c r="C86" s="209">
        <v>1723</v>
      </c>
      <c r="D86" s="215">
        <v>0</v>
      </c>
      <c r="E86" s="216">
        <f t="shared" si="3"/>
        <v>0</v>
      </c>
      <c r="F86" s="217">
        <v>45688</v>
      </c>
      <c r="G86" s="215" t="s">
        <v>148</v>
      </c>
      <c r="H86" s="215" t="s">
        <v>469</v>
      </c>
      <c r="I86" s="209">
        <v>2021</v>
      </c>
      <c r="J86" s="209" t="s">
        <v>461</v>
      </c>
      <c r="K86" s="209" t="s">
        <v>462</v>
      </c>
      <c r="L86" s="218">
        <v>378948</v>
      </c>
      <c r="M86" s="209" t="s">
        <v>463</v>
      </c>
      <c r="N86" s="209" t="s">
        <v>464</v>
      </c>
      <c r="O86" s="209" t="s">
        <v>465</v>
      </c>
      <c r="P86" s="217">
        <v>42944</v>
      </c>
      <c r="Q86" s="217" t="s">
        <v>559</v>
      </c>
      <c r="R86" s="209" t="s">
        <v>464</v>
      </c>
      <c r="S86" s="209" t="s">
        <v>466</v>
      </c>
      <c r="T86" s="209">
        <v>67</v>
      </c>
      <c r="U86" s="218">
        <v>0</v>
      </c>
      <c r="V86" s="219">
        <v>0</v>
      </c>
      <c r="W86" s="209" t="s">
        <v>467</v>
      </c>
      <c r="X86" s="209" t="s">
        <v>468</v>
      </c>
      <c r="Y86" s="209" t="s">
        <v>468</v>
      </c>
      <c r="Z86" s="209" t="s">
        <v>469</v>
      </c>
      <c r="AA86" s="213" t="s">
        <v>460</v>
      </c>
      <c r="AB86" s="216">
        <f t="shared" si="4"/>
        <v>1723</v>
      </c>
      <c r="AC86" s="216">
        <v>112</v>
      </c>
      <c r="AD86" s="216">
        <f t="shared" si="5"/>
        <v>112</v>
      </c>
      <c r="AE86" s="209" t="s">
        <v>559</v>
      </c>
      <c r="AF86" s="209" t="s">
        <v>470</v>
      </c>
      <c r="AG86" s="219">
        <v>1377352.46</v>
      </c>
      <c r="AH86" s="209" t="s">
        <v>470</v>
      </c>
      <c r="AI86" s="221">
        <v>42395</v>
      </c>
      <c r="AJ86" s="209" t="s">
        <v>471</v>
      </c>
      <c r="AK86" s="209" t="s">
        <v>472</v>
      </c>
      <c r="AL86" s="209" t="s">
        <v>472</v>
      </c>
      <c r="AM86" s="209" t="s">
        <v>472</v>
      </c>
      <c r="AN86" s="209" t="s">
        <v>472</v>
      </c>
      <c r="AO86" s="209" t="s">
        <v>472</v>
      </c>
      <c r="AP86" s="209" t="s">
        <v>472</v>
      </c>
      <c r="AQ86" s="209" t="s">
        <v>472</v>
      </c>
      <c r="AR86" s="209" t="s">
        <v>472</v>
      </c>
      <c r="AS86" s="209" t="s">
        <v>472</v>
      </c>
      <c r="AT86" s="209" t="s">
        <v>472</v>
      </c>
      <c r="AU86" s="209" t="s">
        <v>472</v>
      </c>
      <c r="AV86" s="209" t="s">
        <v>472</v>
      </c>
      <c r="AW86" s="209" t="s">
        <v>472</v>
      </c>
      <c r="AX86" s="209" t="s">
        <v>472</v>
      </c>
      <c r="AY86" s="209" t="s">
        <v>472</v>
      </c>
      <c r="AZ86" s="209" t="s">
        <v>472</v>
      </c>
      <c r="BA86" s="209" t="s">
        <v>472</v>
      </c>
      <c r="BB86" s="209" t="s">
        <v>472</v>
      </c>
      <c r="BC86" s="209" t="s">
        <v>472</v>
      </c>
      <c r="BD86" s="209" t="s">
        <v>472</v>
      </c>
      <c r="BE86" s="209" t="s">
        <v>472</v>
      </c>
      <c r="BF86" s="209" t="s">
        <v>472</v>
      </c>
      <c r="BG86" s="209" t="s">
        <v>472</v>
      </c>
      <c r="BH86" s="209" t="s">
        <v>472</v>
      </c>
      <c r="BI86" s="209" t="s">
        <v>472</v>
      </c>
      <c r="BJ86" s="209" t="s">
        <v>472</v>
      </c>
      <c r="BK86" s="209" t="s">
        <v>472</v>
      </c>
      <c r="BL86" s="209" t="s">
        <v>472</v>
      </c>
      <c r="BM86" s="209" t="s">
        <v>472</v>
      </c>
      <c r="BN86" s="209" t="s">
        <v>472</v>
      </c>
      <c r="BO86" s="209" t="s">
        <v>472</v>
      </c>
      <c r="BP86" s="209" t="s">
        <v>472</v>
      </c>
      <c r="BQ86" s="209" t="s">
        <v>472</v>
      </c>
      <c r="BR86" s="209" t="s">
        <v>472</v>
      </c>
      <c r="BS86" s="209" t="s">
        <v>472</v>
      </c>
      <c r="BT86" s="209" t="s">
        <v>472</v>
      </c>
      <c r="BU86" s="209" t="s">
        <v>472</v>
      </c>
      <c r="BV86" s="209" t="s">
        <v>472</v>
      </c>
      <c r="BW86" s="209" t="s">
        <v>472</v>
      </c>
      <c r="BX86" s="209" t="s">
        <v>472</v>
      </c>
      <c r="BY86" s="209" t="s">
        <v>472</v>
      </c>
      <c r="BZ86" s="209" t="s">
        <v>472</v>
      </c>
      <c r="CA86" s="209" t="s">
        <v>472</v>
      </c>
      <c r="CB86" s="209" t="s">
        <v>472</v>
      </c>
      <c r="CC86" s="209" t="s">
        <v>472</v>
      </c>
      <c r="CD86" s="209" t="s">
        <v>472</v>
      </c>
      <c r="CE86" s="209" t="s">
        <v>472</v>
      </c>
      <c r="CF86" s="209" t="s">
        <v>472</v>
      </c>
      <c r="CG86" s="209" t="s">
        <v>472</v>
      </c>
      <c r="CH86" s="209" t="s">
        <v>472</v>
      </c>
      <c r="CI86" s="209" t="s">
        <v>472</v>
      </c>
      <c r="CJ86" s="209" t="s">
        <v>472</v>
      </c>
      <c r="CK86" s="209" t="s">
        <v>472</v>
      </c>
      <c r="CL86" s="209" t="s">
        <v>472</v>
      </c>
      <c r="CM86" s="209" t="s">
        <v>472</v>
      </c>
      <c r="CN86" s="209" t="s">
        <v>472</v>
      </c>
      <c r="CO86" s="209" t="s">
        <v>472</v>
      </c>
      <c r="CP86" s="209" t="s">
        <v>472</v>
      </c>
      <c r="CQ86" s="209" t="s">
        <v>472</v>
      </c>
      <c r="CR86" s="209" t="s">
        <v>472</v>
      </c>
      <c r="CS86" s="209" t="s">
        <v>472</v>
      </c>
      <c r="CT86" s="209" t="s">
        <v>472</v>
      </c>
      <c r="CU86" s="209" t="s">
        <v>472</v>
      </c>
      <c r="CV86" s="209" t="s">
        <v>472</v>
      </c>
      <c r="CW86" s="209" t="s">
        <v>472</v>
      </c>
      <c r="CX86" s="209" t="s">
        <v>472</v>
      </c>
      <c r="CY86" s="209" t="s">
        <v>472</v>
      </c>
      <c r="CZ86" s="209" t="s">
        <v>472</v>
      </c>
      <c r="DA86" s="209" t="s">
        <v>472</v>
      </c>
      <c r="DB86" s="209" t="s">
        <v>472</v>
      </c>
      <c r="DC86" s="209" t="s">
        <v>472</v>
      </c>
    </row>
    <row r="87" spans="1:107">
      <c r="A87" s="213" t="s">
        <v>460</v>
      </c>
      <c r="B87" s="209">
        <v>1725</v>
      </c>
      <c r="C87" s="209">
        <v>1725</v>
      </c>
      <c r="D87" s="215">
        <v>9557</v>
      </c>
      <c r="E87" s="216">
        <f t="shared" si="3"/>
        <v>9557</v>
      </c>
      <c r="F87" s="217">
        <v>45688</v>
      </c>
      <c r="G87" s="215" t="s">
        <v>148</v>
      </c>
      <c r="H87" s="215" t="s">
        <v>469</v>
      </c>
      <c r="I87" s="209">
        <v>2021</v>
      </c>
      <c r="J87" s="209" t="s">
        <v>461</v>
      </c>
      <c r="K87" s="209" t="s">
        <v>462</v>
      </c>
      <c r="L87" s="218">
        <v>3508158</v>
      </c>
      <c r="M87" s="209" t="s">
        <v>463</v>
      </c>
      <c r="N87" s="209" t="s">
        <v>464</v>
      </c>
      <c r="O87" s="209" t="s">
        <v>465</v>
      </c>
      <c r="P87" s="217">
        <v>42955</v>
      </c>
      <c r="Q87" s="217" t="s">
        <v>558</v>
      </c>
      <c r="R87" s="209" t="s">
        <v>464</v>
      </c>
      <c r="S87" s="209" t="s">
        <v>466</v>
      </c>
      <c r="T87" s="209">
        <v>89</v>
      </c>
      <c r="U87" s="218">
        <v>0</v>
      </c>
      <c r="V87" s="219">
        <v>0</v>
      </c>
      <c r="W87" s="209" t="s">
        <v>467</v>
      </c>
      <c r="X87" s="209" t="s">
        <v>468</v>
      </c>
      <c r="Y87" s="209" t="s">
        <v>468</v>
      </c>
      <c r="Z87" s="209" t="s">
        <v>469</v>
      </c>
      <c r="AA87" s="213" t="s">
        <v>460</v>
      </c>
      <c r="AB87" s="216">
        <f t="shared" si="4"/>
        <v>1725</v>
      </c>
      <c r="AC87" s="216">
        <v>7658</v>
      </c>
      <c r="AD87" s="216">
        <f t="shared" si="5"/>
        <v>7658</v>
      </c>
      <c r="AE87" s="209" t="s">
        <v>558</v>
      </c>
      <c r="AF87" s="209" t="s">
        <v>470</v>
      </c>
      <c r="AG87" s="219">
        <v>14351517.060000001</v>
      </c>
      <c r="AH87" s="209" t="s">
        <v>470</v>
      </c>
      <c r="AI87" s="221">
        <v>42920</v>
      </c>
      <c r="AJ87" s="209" t="s">
        <v>471</v>
      </c>
      <c r="AK87" s="209" t="s">
        <v>472</v>
      </c>
      <c r="AL87" s="209" t="s">
        <v>472</v>
      </c>
      <c r="AM87" s="209" t="s">
        <v>472</v>
      </c>
      <c r="AN87" s="209" t="s">
        <v>472</v>
      </c>
      <c r="AO87" s="209" t="s">
        <v>472</v>
      </c>
      <c r="AP87" s="209" t="s">
        <v>472</v>
      </c>
      <c r="AQ87" s="209" t="s">
        <v>472</v>
      </c>
      <c r="AR87" s="209" t="s">
        <v>472</v>
      </c>
      <c r="AS87" s="209" t="s">
        <v>472</v>
      </c>
      <c r="AT87" s="209" t="s">
        <v>472</v>
      </c>
      <c r="AU87" s="209" t="s">
        <v>472</v>
      </c>
      <c r="AV87" s="209" t="s">
        <v>472</v>
      </c>
      <c r="AW87" s="209" t="s">
        <v>472</v>
      </c>
      <c r="AX87" s="209" t="s">
        <v>472</v>
      </c>
      <c r="AY87" s="209" t="s">
        <v>472</v>
      </c>
      <c r="AZ87" s="209" t="s">
        <v>472</v>
      </c>
      <c r="BA87" s="209" t="s">
        <v>472</v>
      </c>
      <c r="BB87" s="209" t="s">
        <v>472</v>
      </c>
      <c r="BC87" s="209" t="s">
        <v>472</v>
      </c>
      <c r="BD87" s="209" t="s">
        <v>472</v>
      </c>
      <c r="BE87" s="209" t="s">
        <v>472</v>
      </c>
      <c r="BF87" s="209" t="s">
        <v>472</v>
      </c>
      <c r="BG87" s="209" t="s">
        <v>472</v>
      </c>
      <c r="BH87" s="209" t="s">
        <v>472</v>
      </c>
      <c r="BI87" s="209" t="s">
        <v>472</v>
      </c>
      <c r="BJ87" s="209" t="s">
        <v>472</v>
      </c>
      <c r="BK87" s="209" t="s">
        <v>472</v>
      </c>
      <c r="BL87" s="209" t="s">
        <v>472</v>
      </c>
      <c r="BM87" s="209" t="s">
        <v>472</v>
      </c>
      <c r="BN87" s="209" t="s">
        <v>472</v>
      </c>
      <c r="BO87" s="209" t="s">
        <v>472</v>
      </c>
      <c r="BP87" s="209" t="s">
        <v>472</v>
      </c>
      <c r="BQ87" s="209" t="s">
        <v>472</v>
      </c>
      <c r="BR87" s="209" t="s">
        <v>472</v>
      </c>
      <c r="BS87" s="209" t="s">
        <v>472</v>
      </c>
      <c r="BT87" s="209" t="s">
        <v>472</v>
      </c>
      <c r="BU87" s="209" t="s">
        <v>472</v>
      </c>
      <c r="BV87" s="209" t="s">
        <v>472</v>
      </c>
      <c r="BW87" s="209" t="s">
        <v>472</v>
      </c>
      <c r="BX87" s="209" t="s">
        <v>472</v>
      </c>
      <c r="BY87" s="209" t="s">
        <v>472</v>
      </c>
      <c r="BZ87" s="209" t="s">
        <v>472</v>
      </c>
      <c r="CA87" s="209" t="s">
        <v>472</v>
      </c>
      <c r="CB87" s="209" t="s">
        <v>472</v>
      </c>
      <c r="CC87" s="209" t="s">
        <v>472</v>
      </c>
      <c r="CD87" s="209" t="s">
        <v>472</v>
      </c>
      <c r="CE87" s="209" t="s">
        <v>472</v>
      </c>
      <c r="CF87" s="209" t="s">
        <v>472</v>
      </c>
      <c r="CG87" s="209" t="s">
        <v>472</v>
      </c>
      <c r="CH87" s="209" t="s">
        <v>472</v>
      </c>
      <c r="CI87" s="209" t="s">
        <v>472</v>
      </c>
      <c r="CJ87" s="209" t="s">
        <v>472</v>
      </c>
      <c r="CK87" s="209" t="s">
        <v>472</v>
      </c>
      <c r="CL87" s="209" t="s">
        <v>472</v>
      </c>
      <c r="CM87" s="209" t="s">
        <v>472</v>
      </c>
      <c r="CN87" s="209" t="s">
        <v>472</v>
      </c>
      <c r="CO87" s="209" t="s">
        <v>472</v>
      </c>
      <c r="CP87" s="209" t="s">
        <v>472</v>
      </c>
      <c r="CQ87" s="209" t="s">
        <v>472</v>
      </c>
      <c r="CR87" s="209" t="s">
        <v>472</v>
      </c>
      <c r="CS87" s="209" t="s">
        <v>472</v>
      </c>
      <c r="CT87" s="209" t="s">
        <v>472</v>
      </c>
      <c r="CU87" s="209" t="s">
        <v>472</v>
      </c>
      <c r="CV87" s="209" t="s">
        <v>472</v>
      </c>
      <c r="CW87" s="209" t="s">
        <v>472</v>
      </c>
      <c r="CX87" s="209" t="s">
        <v>472</v>
      </c>
      <c r="CY87" s="209" t="s">
        <v>472</v>
      </c>
      <c r="CZ87" s="209" t="s">
        <v>472</v>
      </c>
      <c r="DA87" s="209" t="s">
        <v>472</v>
      </c>
      <c r="DB87" s="209" t="s">
        <v>472</v>
      </c>
      <c r="DC87" s="209" t="s">
        <v>472</v>
      </c>
    </row>
    <row r="88" spans="1:107">
      <c r="A88" s="213" t="s">
        <v>460</v>
      </c>
      <c r="B88" s="209">
        <v>1727</v>
      </c>
      <c r="C88" s="209">
        <v>1727</v>
      </c>
      <c r="D88" s="215">
        <v>9577</v>
      </c>
      <c r="E88" s="216">
        <f t="shared" si="3"/>
        <v>9577</v>
      </c>
      <c r="F88" s="217">
        <v>45688</v>
      </c>
      <c r="G88" s="215" t="s">
        <v>148</v>
      </c>
      <c r="H88" s="215" t="s">
        <v>469</v>
      </c>
      <c r="I88" s="209">
        <v>2021</v>
      </c>
      <c r="J88" s="209" t="s">
        <v>461</v>
      </c>
      <c r="K88" s="209" t="s">
        <v>462</v>
      </c>
      <c r="L88" s="218">
        <v>396164</v>
      </c>
      <c r="M88" s="209" t="s">
        <v>463</v>
      </c>
      <c r="N88" s="209" t="s">
        <v>464</v>
      </c>
      <c r="O88" s="209" t="s">
        <v>465</v>
      </c>
      <c r="P88" s="217">
        <v>42950</v>
      </c>
      <c r="Q88" s="217" t="s">
        <v>559</v>
      </c>
      <c r="R88" s="209" t="s">
        <v>464</v>
      </c>
      <c r="S88" s="209" t="s">
        <v>466</v>
      </c>
      <c r="T88" s="209">
        <v>75</v>
      </c>
      <c r="U88" s="218">
        <v>0</v>
      </c>
      <c r="V88" s="219">
        <v>0</v>
      </c>
      <c r="W88" s="209" t="s">
        <v>467</v>
      </c>
      <c r="X88" s="209" t="s">
        <v>468</v>
      </c>
      <c r="Y88" s="209" t="s">
        <v>468</v>
      </c>
      <c r="Z88" s="209" t="s">
        <v>469</v>
      </c>
      <c r="AA88" s="213" t="s">
        <v>460</v>
      </c>
      <c r="AB88" s="216">
        <f t="shared" si="4"/>
        <v>1727</v>
      </c>
      <c r="AC88" s="216">
        <v>7659</v>
      </c>
      <c r="AD88" s="216">
        <f t="shared" si="5"/>
        <v>7659</v>
      </c>
      <c r="AE88" s="209" t="s">
        <v>559</v>
      </c>
      <c r="AF88" s="209" t="s">
        <v>470</v>
      </c>
      <c r="AG88" s="219">
        <v>1241725.9099999999</v>
      </c>
      <c r="AH88" s="209" t="s">
        <v>470</v>
      </c>
      <c r="AI88" s="221">
        <v>42877</v>
      </c>
      <c r="AJ88" s="209" t="s">
        <v>471</v>
      </c>
      <c r="AK88" s="209" t="s">
        <v>472</v>
      </c>
      <c r="AL88" s="209" t="s">
        <v>472</v>
      </c>
      <c r="AM88" s="209" t="s">
        <v>472</v>
      </c>
      <c r="AN88" s="209" t="s">
        <v>472</v>
      </c>
      <c r="AO88" s="209" t="s">
        <v>472</v>
      </c>
      <c r="AP88" s="209" t="s">
        <v>472</v>
      </c>
      <c r="AQ88" s="209" t="s">
        <v>472</v>
      </c>
      <c r="AR88" s="209" t="s">
        <v>472</v>
      </c>
      <c r="AS88" s="209" t="s">
        <v>472</v>
      </c>
      <c r="AT88" s="209" t="s">
        <v>472</v>
      </c>
      <c r="AU88" s="209" t="s">
        <v>472</v>
      </c>
      <c r="AV88" s="209" t="s">
        <v>472</v>
      </c>
      <c r="AW88" s="209" t="s">
        <v>472</v>
      </c>
      <c r="AX88" s="209" t="s">
        <v>472</v>
      </c>
      <c r="AY88" s="209" t="s">
        <v>472</v>
      </c>
      <c r="AZ88" s="209" t="s">
        <v>472</v>
      </c>
      <c r="BA88" s="209" t="s">
        <v>472</v>
      </c>
      <c r="BB88" s="209" t="s">
        <v>472</v>
      </c>
      <c r="BC88" s="209" t="s">
        <v>472</v>
      </c>
      <c r="BD88" s="209" t="s">
        <v>472</v>
      </c>
      <c r="BE88" s="209" t="s">
        <v>472</v>
      </c>
      <c r="BF88" s="209" t="s">
        <v>472</v>
      </c>
      <c r="BG88" s="209" t="s">
        <v>472</v>
      </c>
      <c r="BH88" s="209" t="s">
        <v>472</v>
      </c>
      <c r="BI88" s="209" t="s">
        <v>472</v>
      </c>
      <c r="BJ88" s="209" t="s">
        <v>472</v>
      </c>
      <c r="BK88" s="209" t="s">
        <v>472</v>
      </c>
      <c r="BL88" s="209" t="s">
        <v>472</v>
      </c>
      <c r="BM88" s="209" t="s">
        <v>472</v>
      </c>
      <c r="BN88" s="209" t="s">
        <v>472</v>
      </c>
      <c r="BO88" s="209" t="s">
        <v>472</v>
      </c>
      <c r="BP88" s="209" t="s">
        <v>472</v>
      </c>
      <c r="BQ88" s="209" t="s">
        <v>472</v>
      </c>
      <c r="BR88" s="209" t="s">
        <v>472</v>
      </c>
      <c r="BS88" s="209" t="s">
        <v>472</v>
      </c>
      <c r="BT88" s="209" t="s">
        <v>472</v>
      </c>
      <c r="BU88" s="209" t="s">
        <v>472</v>
      </c>
      <c r="BV88" s="209" t="s">
        <v>472</v>
      </c>
      <c r="BW88" s="209" t="s">
        <v>472</v>
      </c>
      <c r="BX88" s="209" t="s">
        <v>472</v>
      </c>
      <c r="BY88" s="209" t="s">
        <v>472</v>
      </c>
      <c r="BZ88" s="209" t="s">
        <v>472</v>
      </c>
      <c r="CA88" s="209" t="s">
        <v>472</v>
      </c>
      <c r="CB88" s="209" t="s">
        <v>472</v>
      </c>
      <c r="CC88" s="209" t="s">
        <v>472</v>
      </c>
      <c r="CD88" s="209" t="s">
        <v>472</v>
      </c>
      <c r="CE88" s="209" t="s">
        <v>472</v>
      </c>
      <c r="CF88" s="209" t="s">
        <v>472</v>
      </c>
      <c r="CG88" s="209" t="s">
        <v>472</v>
      </c>
      <c r="CH88" s="209" t="s">
        <v>472</v>
      </c>
      <c r="CI88" s="209" t="s">
        <v>472</v>
      </c>
      <c r="CJ88" s="209" t="s">
        <v>472</v>
      </c>
      <c r="CK88" s="209" t="s">
        <v>472</v>
      </c>
      <c r="CL88" s="209" t="s">
        <v>472</v>
      </c>
      <c r="CM88" s="209" t="s">
        <v>472</v>
      </c>
      <c r="CN88" s="209" t="s">
        <v>472</v>
      </c>
      <c r="CO88" s="209" t="s">
        <v>472</v>
      </c>
      <c r="CP88" s="209" t="s">
        <v>472</v>
      </c>
      <c r="CQ88" s="209" t="s">
        <v>472</v>
      </c>
      <c r="CR88" s="209" t="s">
        <v>472</v>
      </c>
      <c r="CS88" s="209" t="s">
        <v>472</v>
      </c>
      <c r="CT88" s="209" t="s">
        <v>472</v>
      </c>
      <c r="CU88" s="209" t="s">
        <v>472</v>
      </c>
      <c r="CV88" s="209" t="s">
        <v>472</v>
      </c>
      <c r="CW88" s="209" t="s">
        <v>472</v>
      </c>
      <c r="CX88" s="209" t="s">
        <v>472</v>
      </c>
      <c r="CY88" s="209" t="s">
        <v>472</v>
      </c>
      <c r="CZ88" s="209" t="s">
        <v>472</v>
      </c>
      <c r="DA88" s="209" t="s">
        <v>472</v>
      </c>
      <c r="DB88" s="209" t="s">
        <v>472</v>
      </c>
      <c r="DC88" s="209" t="s">
        <v>472</v>
      </c>
    </row>
    <row r="89" spans="1:107">
      <c r="A89" s="213" t="s">
        <v>460</v>
      </c>
      <c r="B89" s="209">
        <v>1736</v>
      </c>
      <c r="C89" s="209">
        <v>1736</v>
      </c>
      <c r="D89" s="215">
        <v>0</v>
      </c>
      <c r="E89" s="216">
        <f t="shared" si="3"/>
        <v>0</v>
      </c>
      <c r="F89" s="217">
        <v>45688</v>
      </c>
      <c r="G89" s="215" t="s">
        <v>148</v>
      </c>
      <c r="H89" s="215" t="s">
        <v>469</v>
      </c>
      <c r="I89" s="209">
        <v>2021</v>
      </c>
      <c r="J89" s="209" t="s">
        <v>461</v>
      </c>
      <c r="K89" s="209" t="s">
        <v>462</v>
      </c>
      <c r="L89" s="218">
        <v>451662</v>
      </c>
      <c r="M89" s="209" t="s">
        <v>463</v>
      </c>
      <c r="N89" s="209" t="s">
        <v>464</v>
      </c>
      <c r="O89" s="209" t="s">
        <v>465</v>
      </c>
      <c r="P89" s="217">
        <v>43021</v>
      </c>
      <c r="Q89" s="217" t="s">
        <v>558</v>
      </c>
      <c r="R89" s="209" t="s">
        <v>464</v>
      </c>
      <c r="S89" s="209" t="s">
        <v>466</v>
      </c>
      <c r="T89" s="209">
        <v>89</v>
      </c>
      <c r="U89" s="218">
        <v>0</v>
      </c>
      <c r="V89" s="219">
        <v>0</v>
      </c>
      <c r="W89" s="209" t="s">
        <v>467</v>
      </c>
      <c r="X89" s="209" t="s">
        <v>468</v>
      </c>
      <c r="Y89" s="209" t="s">
        <v>468</v>
      </c>
      <c r="Z89" s="209" t="s">
        <v>469</v>
      </c>
      <c r="AA89" s="213" t="s">
        <v>460</v>
      </c>
      <c r="AB89" s="216">
        <f t="shared" si="4"/>
        <v>1736</v>
      </c>
      <c r="AC89" s="216">
        <v>6988</v>
      </c>
      <c r="AD89" s="216">
        <f t="shared" si="5"/>
        <v>6988</v>
      </c>
      <c r="AE89" s="209" t="s">
        <v>558</v>
      </c>
      <c r="AF89" s="209" t="s">
        <v>470</v>
      </c>
      <c r="AG89" s="219">
        <v>1670572.78</v>
      </c>
      <c r="AH89" s="209" t="s">
        <v>470</v>
      </c>
      <c r="AI89" s="221">
        <v>42916</v>
      </c>
      <c r="AJ89" s="209" t="s">
        <v>471</v>
      </c>
      <c r="AK89" s="209" t="s">
        <v>472</v>
      </c>
      <c r="AL89" s="209" t="s">
        <v>472</v>
      </c>
      <c r="AM89" s="209" t="s">
        <v>472</v>
      </c>
      <c r="AN89" s="209" t="s">
        <v>472</v>
      </c>
      <c r="AO89" s="209" t="s">
        <v>472</v>
      </c>
      <c r="AP89" s="209" t="s">
        <v>472</v>
      </c>
      <c r="AQ89" s="209" t="s">
        <v>472</v>
      </c>
      <c r="AR89" s="209" t="s">
        <v>472</v>
      </c>
      <c r="AS89" s="209" t="s">
        <v>472</v>
      </c>
      <c r="AT89" s="209" t="s">
        <v>472</v>
      </c>
      <c r="AU89" s="209" t="s">
        <v>472</v>
      </c>
      <c r="AV89" s="209" t="s">
        <v>472</v>
      </c>
      <c r="AW89" s="209" t="s">
        <v>472</v>
      </c>
      <c r="AX89" s="209" t="s">
        <v>472</v>
      </c>
      <c r="AY89" s="209" t="s">
        <v>472</v>
      </c>
      <c r="AZ89" s="209" t="s">
        <v>472</v>
      </c>
      <c r="BA89" s="209" t="s">
        <v>472</v>
      </c>
      <c r="BB89" s="209" t="s">
        <v>472</v>
      </c>
      <c r="BC89" s="209" t="s">
        <v>472</v>
      </c>
      <c r="BD89" s="209" t="s">
        <v>472</v>
      </c>
      <c r="BE89" s="209" t="s">
        <v>472</v>
      </c>
      <c r="BF89" s="209" t="s">
        <v>472</v>
      </c>
      <c r="BG89" s="209" t="s">
        <v>472</v>
      </c>
      <c r="BH89" s="209" t="s">
        <v>472</v>
      </c>
      <c r="BI89" s="209" t="s">
        <v>472</v>
      </c>
      <c r="BJ89" s="209" t="s">
        <v>472</v>
      </c>
      <c r="BK89" s="209" t="s">
        <v>472</v>
      </c>
      <c r="BL89" s="209" t="s">
        <v>472</v>
      </c>
      <c r="BM89" s="209" t="s">
        <v>472</v>
      </c>
      <c r="BN89" s="209" t="s">
        <v>472</v>
      </c>
      <c r="BO89" s="209" t="s">
        <v>472</v>
      </c>
      <c r="BP89" s="209" t="s">
        <v>472</v>
      </c>
      <c r="BQ89" s="209" t="s">
        <v>472</v>
      </c>
      <c r="BR89" s="209" t="s">
        <v>472</v>
      </c>
      <c r="BS89" s="209" t="s">
        <v>472</v>
      </c>
      <c r="BT89" s="209" t="s">
        <v>472</v>
      </c>
      <c r="BU89" s="209" t="s">
        <v>472</v>
      </c>
      <c r="BV89" s="209" t="s">
        <v>472</v>
      </c>
      <c r="BW89" s="209" t="s">
        <v>472</v>
      </c>
      <c r="BX89" s="209" t="s">
        <v>472</v>
      </c>
      <c r="BY89" s="209" t="s">
        <v>472</v>
      </c>
      <c r="BZ89" s="209" t="s">
        <v>472</v>
      </c>
      <c r="CA89" s="209" t="s">
        <v>472</v>
      </c>
      <c r="CB89" s="209" t="s">
        <v>472</v>
      </c>
      <c r="CC89" s="209" t="s">
        <v>472</v>
      </c>
      <c r="CD89" s="209" t="s">
        <v>472</v>
      </c>
      <c r="CE89" s="209" t="s">
        <v>472</v>
      </c>
      <c r="CF89" s="209" t="s">
        <v>472</v>
      </c>
      <c r="CG89" s="209" t="s">
        <v>472</v>
      </c>
      <c r="CH89" s="209" t="s">
        <v>472</v>
      </c>
      <c r="CI89" s="209" t="s">
        <v>472</v>
      </c>
      <c r="CJ89" s="209" t="s">
        <v>472</v>
      </c>
      <c r="CK89" s="209" t="s">
        <v>472</v>
      </c>
      <c r="CL89" s="209" t="s">
        <v>472</v>
      </c>
      <c r="CM89" s="209" t="s">
        <v>472</v>
      </c>
      <c r="CN89" s="209" t="s">
        <v>472</v>
      </c>
      <c r="CO89" s="209" t="s">
        <v>472</v>
      </c>
      <c r="CP89" s="209" t="s">
        <v>472</v>
      </c>
      <c r="CQ89" s="209" t="s">
        <v>472</v>
      </c>
      <c r="CR89" s="209" t="s">
        <v>472</v>
      </c>
      <c r="CS89" s="209" t="s">
        <v>472</v>
      </c>
      <c r="CT89" s="209" t="s">
        <v>472</v>
      </c>
      <c r="CU89" s="209" t="s">
        <v>472</v>
      </c>
      <c r="CV89" s="209" t="s">
        <v>472</v>
      </c>
      <c r="CW89" s="209" t="s">
        <v>472</v>
      </c>
      <c r="CX89" s="209" t="s">
        <v>472</v>
      </c>
      <c r="CY89" s="209" t="s">
        <v>472</v>
      </c>
      <c r="CZ89" s="209" t="s">
        <v>472</v>
      </c>
      <c r="DA89" s="209" t="s">
        <v>472</v>
      </c>
      <c r="DB89" s="209" t="s">
        <v>472</v>
      </c>
      <c r="DC89" s="209" t="s">
        <v>472</v>
      </c>
    </row>
    <row r="90" spans="1:107">
      <c r="A90" s="213" t="s">
        <v>460</v>
      </c>
      <c r="B90" s="209">
        <v>1737</v>
      </c>
      <c r="C90" s="209">
        <v>1737</v>
      </c>
      <c r="D90" s="215">
        <v>9590</v>
      </c>
      <c r="E90" s="216">
        <f t="shared" si="3"/>
        <v>9590</v>
      </c>
      <c r="F90" s="217">
        <v>45688</v>
      </c>
      <c r="G90" s="215" t="s">
        <v>148</v>
      </c>
      <c r="H90" s="215" t="s">
        <v>469</v>
      </c>
      <c r="I90" s="209">
        <v>2021</v>
      </c>
      <c r="J90" s="209" t="s">
        <v>461</v>
      </c>
      <c r="K90" s="209" t="s">
        <v>462</v>
      </c>
      <c r="L90" s="218">
        <v>1088574</v>
      </c>
      <c r="M90" s="209" t="s">
        <v>463</v>
      </c>
      <c r="N90" s="209" t="s">
        <v>464</v>
      </c>
      <c r="O90" s="209" t="s">
        <v>465</v>
      </c>
      <c r="P90" s="217">
        <v>42976</v>
      </c>
      <c r="Q90" s="217" t="s">
        <v>559</v>
      </c>
      <c r="R90" s="209" t="s">
        <v>464</v>
      </c>
      <c r="S90" s="209" t="s">
        <v>466</v>
      </c>
      <c r="T90" s="209">
        <v>36</v>
      </c>
      <c r="U90" s="218">
        <v>0</v>
      </c>
      <c r="V90" s="219">
        <v>0</v>
      </c>
      <c r="W90" s="209" t="s">
        <v>467</v>
      </c>
      <c r="X90" s="209" t="s">
        <v>468</v>
      </c>
      <c r="Y90" s="209" t="s">
        <v>468</v>
      </c>
      <c r="Z90" s="209" t="s">
        <v>469</v>
      </c>
      <c r="AA90" s="213" t="s">
        <v>460</v>
      </c>
      <c r="AB90" s="216">
        <f t="shared" si="4"/>
        <v>1737</v>
      </c>
      <c r="AC90" s="216">
        <v>7682</v>
      </c>
      <c r="AD90" s="216">
        <f t="shared" si="5"/>
        <v>7682</v>
      </c>
      <c r="AE90" s="209" t="s">
        <v>559</v>
      </c>
      <c r="AF90" s="209" t="s">
        <v>470</v>
      </c>
      <c r="AG90" s="219">
        <v>4310087.54</v>
      </c>
      <c r="AH90" s="209" t="s">
        <v>470</v>
      </c>
      <c r="AI90" s="221">
        <v>42857</v>
      </c>
      <c r="AJ90" s="209" t="s">
        <v>471</v>
      </c>
      <c r="AK90" s="209" t="s">
        <v>472</v>
      </c>
      <c r="AL90" s="209" t="s">
        <v>472</v>
      </c>
      <c r="AM90" s="209" t="s">
        <v>472</v>
      </c>
      <c r="AN90" s="209" t="s">
        <v>472</v>
      </c>
      <c r="AO90" s="209" t="s">
        <v>472</v>
      </c>
      <c r="AP90" s="209" t="s">
        <v>472</v>
      </c>
      <c r="AQ90" s="209" t="s">
        <v>472</v>
      </c>
      <c r="AR90" s="209" t="s">
        <v>472</v>
      </c>
      <c r="AS90" s="209" t="s">
        <v>472</v>
      </c>
      <c r="AT90" s="209" t="s">
        <v>472</v>
      </c>
      <c r="AU90" s="209" t="s">
        <v>472</v>
      </c>
      <c r="AV90" s="209" t="s">
        <v>472</v>
      </c>
      <c r="AW90" s="209" t="s">
        <v>472</v>
      </c>
      <c r="AX90" s="209" t="s">
        <v>472</v>
      </c>
      <c r="AY90" s="209" t="s">
        <v>472</v>
      </c>
      <c r="AZ90" s="209" t="s">
        <v>472</v>
      </c>
      <c r="BA90" s="209" t="s">
        <v>472</v>
      </c>
      <c r="BB90" s="209" t="s">
        <v>472</v>
      </c>
      <c r="BC90" s="209" t="s">
        <v>472</v>
      </c>
      <c r="BD90" s="209" t="s">
        <v>472</v>
      </c>
      <c r="BE90" s="209" t="s">
        <v>472</v>
      </c>
      <c r="BF90" s="209" t="s">
        <v>472</v>
      </c>
      <c r="BG90" s="209" t="s">
        <v>472</v>
      </c>
      <c r="BH90" s="209" t="s">
        <v>472</v>
      </c>
      <c r="BI90" s="209" t="s">
        <v>472</v>
      </c>
      <c r="BJ90" s="209" t="s">
        <v>472</v>
      </c>
      <c r="BK90" s="209" t="s">
        <v>472</v>
      </c>
      <c r="BL90" s="209" t="s">
        <v>472</v>
      </c>
      <c r="BM90" s="209" t="s">
        <v>472</v>
      </c>
      <c r="BN90" s="209" t="s">
        <v>472</v>
      </c>
      <c r="BO90" s="209" t="s">
        <v>472</v>
      </c>
      <c r="BP90" s="209" t="s">
        <v>472</v>
      </c>
      <c r="BQ90" s="209" t="s">
        <v>472</v>
      </c>
      <c r="BR90" s="209" t="s">
        <v>472</v>
      </c>
      <c r="BS90" s="209" t="s">
        <v>472</v>
      </c>
      <c r="BT90" s="209" t="s">
        <v>472</v>
      </c>
      <c r="BU90" s="209" t="s">
        <v>472</v>
      </c>
      <c r="BV90" s="209" t="s">
        <v>472</v>
      </c>
      <c r="BW90" s="209" t="s">
        <v>472</v>
      </c>
      <c r="BX90" s="209" t="s">
        <v>472</v>
      </c>
      <c r="BY90" s="209" t="s">
        <v>472</v>
      </c>
      <c r="BZ90" s="209" t="s">
        <v>472</v>
      </c>
      <c r="CA90" s="209" t="s">
        <v>472</v>
      </c>
      <c r="CB90" s="209" t="s">
        <v>472</v>
      </c>
      <c r="CC90" s="209" t="s">
        <v>472</v>
      </c>
      <c r="CD90" s="209" t="s">
        <v>472</v>
      </c>
      <c r="CE90" s="209" t="s">
        <v>472</v>
      </c>
      <c r="CF90" s="209" t="s">
        <v>472</v>
      </c>
      <c r="CG90" s="209" t="s">
        <v>472</v>
      </c>
      <c r="CH90" s="209" t="s">
        <v>472</v>
      </c>
      <c r="CI90" s="209" t="s">
        <v>472</v>
      </c>
      <c r="CJ90" s="209" t="s">
        <v>472</v>
      </c>
      <c r="CK90" s="209" t="s">
        <v>472</v>
      </c>
      <c r="CL90" s="209" t="s">
        <v>472</v>
      </c>
      <c r="CM90" s="209" t="s">
        <v>472</v>
      </c>
      <c r="CN90" s="209" t="s">
        <v>472</v>
      </c>
      <c r="CO90" s="209" t="s">
        <v>472</v>
      </c>
      <c r="CP90" s="209" t="s">
        <v>472</v>
      </c>
      <c r="CQ90" s="209" t="s">
        <v>472</v>
      </c>
      <c r="CR90" s="209" t="s">
        <v>472</v>
      </c>
      <c r="CS90" s="209" t="s">
        <v>472</v>
      </c>
      <c r="CT90" s="209" t="s">
        <v>472</v>
      </c>
      <c r="CU90" s="209" t="s">
        <v>472</v>
      </c>
      <c r="CV90" s="209" t="s">
        <v>472</v>
      </c>
      <c r="CW90" s="209" t="s">
        <v>472</v>
      </c>
      <c r="CX90" s="209" t="s">
        <v>472</v>
      </c>
      <c r="CY90" s="209" t="s">
        <v>472</v>
      </c>
      <c r="CZ90" s="209" t="s">
        <v>472</v>
      </c>
      <c r="DA90" s="209" t="s">
        <v>472</v>
      </c>
      <c r="DB90" s="209" t="s">
        <v>472</v>
      </c>
      <c r="DC90" s="209" t="s">
        <v>472</v>
      </c>
    </row>
    <row r="91" spans="1:107">
      <c r="A91" s="213" t="s">
        <v>460</v>
      </c>
      <c r="B91" s="209">
        <v>1739</v>
      </c>
      <c r="C91" s="209">
        <v>1739</v>
      </c>
      <c r="D91" s="215">
        <v>9607</v>
      </c>
      <c r="E91" s="216">
        <f t="shared" si="3"/>
        <v>9607</v>
      </c>
      <c r="F91" s="217">
        <v>45688</v>
      </c>
      <c r="G91" s="215" t="s">
        <v>148</v>
      </c>
      <c r="H91" s="215" t="s">
        <v>469</v>
      </c>
      <c r="I91" s="209">
        <v>2021</v>
      </c>
      <c r="J91" s="209" t="s">
        <v>461</v>
      </c>
      <c r="K91" s="209" t="s">
        <v>462</v>
      </c>
      <c r="L91" s="218">
        <v>31445</v>
      </c>
      <c r="M91" s="209" t="s">
        <v>463</v>
      </c>
      <c r="N91" s="209" t="s">
        <v>464</v>
      </c>
      <c r="O91" s="209" t="s">
        <v>465</v>
      </c>
      <c r="P91" s="217">
        <v>42993</v>
      </c>
      <c r="Q91" s="217" t="s">
        <v>559</v>
      </c>
      <c r="R91" s="209" t="s">
        <v>464</v>
      </c>
      <c r="S91" s="209" t="s">
        <v>466</v>
      </c>
      <c r="T91" s="209">
        <v>16</v>
      </c>
      <c r="U91" s="218">
        <v>0</v>
      </c>
      <c r="V91" s="219">
        <v>0</v>
      </c>
      <c r="W91" s="209" t="s">
        <v>467</v>
      </c>
      <c r="X91" s="209" t="s">
        <v>468</v>
      </c>
      <c r="Y91" s="209" t="s">
        <v>468</v>
      </c>
      <c r="Z91" s="209" t="s">
        <v>469</v>
      </c>
      <c r="AA91" s="213" t="s">
        <v>460</v>
      </c>
      <c r="AB91" s="216">
        <f t="shared" si="4"/>
        <v>1739</v>
      </c>
      <c r="AC91" s="216">
        <v>7646</v>
      </c>
      <c r="AD91" s="216">
        <f t="shared" si="5"/>
        <v>7646</v>
      </c>
      <c r="AE91" s="209" t="s">
        <v>559</v>
      </c>
      <c r="AF91" s="209" t="s">
        <v>470</v>
      </c>
      <c r="AG91" s="219">
        <v>1805929.32</v>
      </c>
      <c r="AH91" s="209" t="s">
        <v>470</v>
      </c>
      <c r="AI91" s="221">
        <v>42979</v>
      </c>
      <c r="AJ91" s="209" t="s">
        <v>471</v>
      </c>
      <c r="AK91" s="209" t="s">
        <v>472</v>
      </c>
      <c r="AL91" s="209" t="s">
        <v>472</v>
      </c>
      <c r="AM91" s="209" t="s">
        <v>472</v>
      </c>
      <c r="AN91" s="209" t="s">
        <v>472</v>
      </c>
      <c r="AO91" s="209" t="s">
        <v>472</v>
      </c>
      <c r="AP91" s="209" t="s">
        <v>472</v>
      </c>
      <c r="AQ91" s="209" t="s">
        <v>472</v>
      </c>
      <c r="AR91" s="209" t="s">
        <v>472</v>
      </c>
      <c r="AS91" s="209" t="s">
        <v>472</v>
      </c>
      <c r="AT91" s="209" t="s">
        <v>472</v>
      </c>
      <c r="AU91" s="209" t="s">
        <v>472</v>
      </c>
      <c r="AV91" s="209" t="s">
        <v>472</v>
      </c>
      <c r="AW91" s="209" t="s">
        <v>472</v>
      </c>
      <c r="AX91" s="209" t="s">
        <v>472</v>
      </c>
      <c r="AY91" s="209" t="s">
        <v>472</v>
      </c>
      <c r="AZ91" s="209" t="s">
        <v>472</v>
      </c>
      <c r="BA91" s="209" t="s">
        <v>472</v>
      </c>
      <c r="BB91" s="209" t="s">
        <v>472</v>
      </c>
      <c r="BC91" s="209" t="s">
        <v>472</v>
      </c>
      <c r="BD91" s="209" t="s">
        <v>472</v>
      </c>
      <c r="BE91" s="209" t="s">
        <v>472</v>
      </c>
      <c r="BF91" s="209" t="s">
        <v>472</v>
      </c>
      <c r="BG91" s="209" t="s">
        <v>472</v>
      </c>
      <c r="BH91" s="209" t="s">
        <v>472</v>
      </c>
      <c r="BI91" s="209" t="s">
        <v>472</v>
      </c>
      <c r="BJ91" s="209" t="s">
        <v>472</v>
      </c>
      <c r="BK91" s="209" t="s">
        <v>472</v>
      </c>
      <c r="BL91" s="209" t="s">
        <v>472</v>
      </c>
      <c r="BM91" s="209" t="s">
        <v>472</v>
      </c>
      <c r="BN91" s="209" t="s">
        <v>472</v>
      </c>
      <c r="BO91" s="209" t="s">
        <v>472</v>
      </c>
      <c r="BP91" s="209" t="s">
        <v>472</v>
      </c>
      <c r="BQ91" s="209" t="s">
        <v>472</v>
      </c>
      <c r="BR91" s="209" t="s">
        <v>472</v>
      </c>
      <c r="BS91" s="209" t="s">
        <v>472</v>
      </c>
      <c r="BT91" s="209" t="s">
        <v>472</v>
      </c>
      <c r="BU91" s="209" t="s">
        <v>472</v>
      </c>
      <c r="BV91" s="209" t="s">
        <v>472</v>
      </c>
      <c r="BW91" s="209" t="s">
        <v>472</v>
      </c>
      <c r="BX91" s="209" t="s">
        <v>472</v>
      </c>
      <c r="BY91" s="209" t="s">
        <v>472</v>
      </c>
      <c r="BZ91" s="209" t="s">
        <v>472</v>
      </c>
      <c r="CA91" s="209" t="s">
        <v>472</v>
      </c>
      <c r="CB91" s="209" t="s">
        <v>472</v>
      </c>
      <c r="CC91" s="209" t="s">
        <v>472</v>
      </c>
      <c r="CD91" s="209" t="s">
        <v>472</v>
      </c>
      <c r="CE91" s="209" t="s">
        <v>472</v>
      </c>
      <c r="CF91" s="209" t="s">
        <v>472</v>
      </c>
      <c r="CG91" s="209" t="s">
        <v>472</v>
      </c>
      <c r="CH91" s="209" t="s">
        <v>472</v>
      </c>
      <c r="CI91" s="209" t="s">
        <v>472</v>
      </c>
      <c r="CJ91" s="209" t="s">
        <v>472</v>
      </c>
      <c r="CK91" s="209" t="s">
        <v>472</v>
      </c>
      <c r="CL91" s="209" t="s">
        <v>472</v>
      </c>
      <c r="CM91" s="209" t="s">
        <v>472</v>
      </c>
      <c r="CN91" s="209" t="s">
        <v>472</v>
      </c>
      <c r="CO91" s="209" t="s">
        <v>472</v>
      </c>
      <c r="CP91" s="209" t="s">
        <v>472</v>
      </c>
      <c r="CQ91" s="209" t="s">
        <v>472</v>
      </c>
      <c r="CR91" s="209" t="s">
        <v>472</v>
      </c>
      <c r="CS91" s="209" t="s">
        <v>472</v>
      </c>
      <c r="CT91" s="209" t="s">
        <v>472</v>
      </c>
      <c r="CU91" s="209" t="s">
        <v>472</v>
      </c>
      <c r="CV91" s="209" t="s">
        <v>472</v>
      </c>
      <c r="CW91" s="209" t="s">
        <v>472</v>
      </c>
      <c r="CX91" s="209" t="s">
        <v>472</v>
      </c>
      <c r="CY91" s="209" t="s">
        <v>472</v>
      </c>
      <c r="CZ91" s="209" t="s">
        <v>472</v>
      </c>
      <c r="DA91" s="209" t="s">
        <v>472</v>
      </c>
      <c r="DB91" s="209" t="s">
        <v>472</v>
      </c>
      <c r="DC91" s="209" t="s">
        <v>472</v>
      </c>
    </row>
    <row r="92" spans="1:107">
      <c r="A92" s="213" t="s">
        <v>460</v>
      </c>
      <c r="B92" s="209">
        <v>1740</v>
      </c>
      <c r="C92" s="209">
        <v>1740</v>
      </c>
      <c r="D92" s="215">
        <v>9183</v>
      </c>
      <c r="E92" s="216">
        <f t="shared" si="3"/>
        <v>9183</v>
      </c>
      <c r="F92" s="217">
        <v>45688</v>
      </c>
      <c r="G92" s="215" t="s">
        <v>148</v>
      </c>
      <c r="H92" s="215" t="s">
        <v>469</v>
      </c>
      <c r="I92" s="209">
        <v>2021</v>
      </c>
      <c r="J92" s="209" t="s">
        <v>461</v>
      </c>
      <c r="K92" s="209" t="s">
        <v>462</v>
      </c>
      <c r="L92" s="218">
        <v>4799687</v>
      </c>
      <c r="M92" s="209" t="s">
        <v>463</v>
      </c>
      <c r="N92" s="209" t="s">
        <v>464</v>
      </c>
      <c r="O92" s="209" t="s">
        <v>465</v>
      </c>
      <c r="P92" s="217">
        <v>42997</v>
      </c>
      <c r="Q92" s="217" t="s">
        <v>558</v>
      </c>
      <c r="R92" s="209" t="s">
        <v>464</v>
      </c>
      <c r="S92" s="209" t="s">
        <v>466</v>
      </c>
      <c r="T92" s="209">
        <v>84</v>
      </c>
      <c r="U92" s="218">
        <v>0</v>
      </c>
      <c r="V92" s="219">
        <v>0</v>
      </c>
      <c r="W92" s="209" t="s">
        <v>467</v>
      </c>
      <c r="X92" s="209" t="s">
        <v>468</v>
      </c>
      <c r="Y92" s="209" t="s">
        <v>468</v>
      </c>
      <c r="Z92" s="209" t="s">
        <v>469</v>
      </c>
      <c r="AA92" s="213" t="s">
        <v>460</v>
      </c>
      <c r="AB92" s="216">
        <f t="shared" si="4"/>
        <v>1740</v>
      </c>
      <c r="AC92" s="216">
        <v>7428</v>
      </c>
      <c r="AD92" s="216">
        <f t="shared" si="5"/>
        <v>7428</v>
      </c>
      <c r="AE92" s="209" t="s">
        <v>558</v>
      </c>
      <c r="AF92" s="209" t="s">
        <v>470</v>
      </c>
      <c r="AG92" s="219">
        <v>10801788.26</v>
      </c>
      <c r="AH92" s="209" t="s">
        <v>470</v>
      </c>
      <c r="AI92" s="221">
        <v>42913</v>
      </c>
      <c r="AJ92" s="209" t="s">
        <v>471</v>
      </c>
      <c r="AK92" s="209" t="s">
        <v>472</v>
      </c>
      <c r="AL92" s="209" t="s">
        <v>472</v>
      </c>
      <c r="AM92" s="209" t="s">
        <v>472</v>
      </c>
      <c r="AN92" s="209" t="s">
        <v>472</v>
      </c>
      <c r="AO92" s="209" t="s">
        <v>472</v>
      </c>
      <c r="AP92" s="209" t="s">
        <v>472</v>
      </c>
      <c r="AQ92" s="209" t="s">
        <v>472</v>
      </c>
      <c r="AR92" s="209" t="s">
        <v>472</v>
      </c>
      <c r="AS92" s="209" t="s">
        <v>472</v>
      </c>
      <c r="AT92" s="209" t="s">
        <v>472</v>
      </c>
      <c r="AU92" s="209" t="s">
        <v>472</v>
      </c>
      <c r="AV92" s="209" t="s">
        <v>472</v>
      </c>
      <c r="AW92" s="209" t="s">
        <v>472</v>
      </c>
      <c r="AX92" s="209" t="s">
        <v>472</v>
      </c>
      <c r="AY92" s="209" t="s">
        <v>472</v>
      </c>
      <c r="AZ92" s="209" t="s">
        <v>472</v>
      </c>
      <c r="BA92" s="209" t="s">
        <v>472</v>
      </c>
      <c r="BB92" s="209" t="s">
        <v>472</v>
      </c>
      <c r="BC92" s="209" t="s">
        <v>472</v>
      </c>
      <c r="BD92" s="209" t="s">
        <v>472</v>
      </c>
      <c r="BE92" s="209" t="s">
        <v>472</v>
      </c>
      <c r="BF92" s="209" t="s">
        <v>472</v>
      </c>
      <c r="BG92" s="209" t="s">
        <v>472</v>
      </c>
      <c r="BH92" s="209" t="s">
        <v>472</v>
      </c>
      <c r="BI92" s="209" t="s">
        <v>472</v>
      </c>
      <c r="BJ92" s="209" t="s">
        <v>472</v>
      </c>
      <c r="BK92" s="209" t="s">
        <v>472</v>
      </c>
      <c r="BL92" s="209" t="s">
        <v>472</v>
      </c>
      <c r="BM92" s="209" t="s">
        <v>472</v>
      </c>
      <c r="BN92" s="209" t="s">
        <v>472</v>
      </c>
      <c r="BO92" s="209" t="s">
        <v>472</v>
      </c>
      <c r="BP92" s="209" t="s">
        <v>472</v>
      </c>
      <c r="BQ92" s="209" t="s">
        <v>472</v>
      </c>
      <c r="BR92" s="209" t="s">
        <v>472</v>
      </c>
      <c r="BS92" s="209" t="s">
        <v>472</v>
      </c>
      <c r="BT92" s="209" t="s">
        <v>472</v>
      </c>
      <c r="BU92" s="209" t="s">
        <v>472</v>
      </c>
      <c r="BV92" s="209" t="s">
        <v>472</v>
      </c>
      <c r="BW92" s="209" t="s">
        <v>472</v>
      </c>
      <c r="BX92" s="209" t="s">
        <v>472</v>
      </c>
      <c r="BY92" s="209" t="s">
        <v>472</v>
      </c>
      <c r="BZ92" s="209" t="s">
        <v>472</v>
      </c>
      <c r="CA92" s="209" t="s">
        <v>472</v>
      </c>
      <c r="CB92" s="209" t="s">
        <v>472</v>
      </c>
      <c r="CC92" s="209" t="s">
        <v>472</v>
      </c>
      <c r="CD92" s="209" t="s">
        <v>472</v>
      </c>
      <c r="CE92" s="209" t="s">
        <v>472</v>
      </c>
      <c r="CF92" s="209" t="s">
        <v>472</v>
      </c>
      <c r="CG92" s="209" t="s">
        <v>472</v>
      </c>
      <c r="CH92" s="209" t="s">
        <v>472</v>
      </c>
      <c r="CI92" s="209" t="s">
        <v>472</v>
      </c>
      <c r="CJ92" s="209" t="s">
        <v>472</v>
      </c>
      <c r="CK92" s="209" t="s">
        <v>472</v>
      </c>
      <c r="CL92" s="209" t="s">
        <v>472</v>
      </c>
      <c r="CM92" s="209" t="s">
        <v>472</v>
      </c>
      <c r="CN92" s="209" t="s">
        <v>472</v>
      </c>
      <c r="CO92" s="209" t="s">
        <v>472</v>
      </c>
      <c r="CP92" s="209" t="s">
        <v>472</v>
      </c>
      <c r="CQ92" s="209" t="s">
        <v>472</v>
      </c>
      <c r="CR92" s="209" t="s">
        <v>472</v>
      </c>
      <c r="CS92" s="209" t="s">
        <v>472</v>
      </c>
      <c r="CT92" s="209" t="s">
        <v>472</v>
      </c>
      <c r="CU92" s="209" t="s">
        <v>472</v>
      </c>
      <c r="CV92" s="209" t="s">
        <v>472</v>
      </c>
      <c r="CW92" s="209" t="s">
        <v>472</v>
      </c>
      <c r="CX92" s="209" t="s">
        <v>472</v>
      </c>
      <c r="CY92" s="209" t="s">
        <v>472</v>
      </c>
      <c r="CZ92" s="209" t="s">
        <v>472</v>
      </c>
      <c r="DA92" s="209" t="s">
        <v>472</v>
      </c>
      <c r="DB92" s="209" t="s">
        <v>472</v>
      </c>
      <c r="DC92" s="209" t="s">
        <v>472</v>
      </c>
    </row>
    <row r="93" spans="1:107">
      <c r="A93" s="213" t="s">
        <v>460</v>
      </c>
      <c r="B93" s="209">
        <v>1741</v>
      </c>
      <c r="C93" s="209">
        <v>1741</v>
      </c>
      <c r="D93" s="215">
        <v>9228</v>
      </c>
      <c r="E93" s="216">
        <f t="shared" si="3"/>
        <v>9228</v>
      </c>
      <c r="F93" s="217">
        <v>45688</v>
      </c>
      <c r="G93" s="215" t="s">
        <v>148</v>
      </c>
      <c r="H93" s="215" t="s">
        <v>469</v>
      </c>
      <c r="I93" s="209">
        <v>2021</v>
      </c>
      <c r="J93" s="209" t="s">
        <v>461</v>
      </c>
      <c r="K93" s="209" t="s">
        <v>462</v>
      </c>
      <c r="L93" s="218">
        <v>806400</v>
      </c>
      <c r="M93" s="209" t="s">
        <v>463</v>
      </c>
      <c r="N93" s="209" t="s">
        <v>464</v>
      </c>
      <c r="O93" s="209" t="s">
        <v>465</v>
      </c>
      <c r="P93" s="217">
        <v>43048</v>
      </c>
      <c r="Q93" s="217" t="s">
        <v>561</v>
      </c>
      <c r="R93" s="209" t="s">
        <v>464</v>
      </c>
      <c r="S93" s="209" t="s">
        <v>466</v>
      </c>
      <c r="T93" s="209">
        <v>31</v>
      </c>
      <c r="U93" s="218">
        <v>0</v>
      </c>
      <c r="V93" s="219">
        <v>0</v>
      </c>
      <c r="W93" s="209" t="s">
        <v>467</v>
      </c>
      <c r="X93" s="209" t="s">
        <v>468</v>
      </c>
      <c r="Y93" s="209" t="s">
        <v>468</v>
      </c>
      <c r="Z93" s="209" t="s">
        <v>469</v>
      </c>
      <c r="AA93" s="213" t="s">
        <v>460</v>
      </c>
      <c r="AB93" s="216">
        <f t="shared" si="4"/>
        <v>1741</v>
      </c>
      <c r="AC93" s="216">
        <v>7445</v>
      </c>
      <c r="AD93" s="216">
        <f t="shared" si="5"/>
        <v>7445</v>
      </c>
      <c r="AE93" s="209" t="s">
        <v>561</v>
      </c>
      <c r="AF93" s="209" t="s">
        <v>470</v>
      </c>
      <c r="AG93" s="219">
        <v>3150617.38</v>
      </c>
      <c r="AH93" s="209" t="s">
        <v>470</v>
      </c>
      <c r="AI93" s="221">
        <v>42795</v>
      </c>
      <c r="AJ93" s="209" t="s">
        <v>471</v>
      </c>
      <c r="AK93" s="209" t="s">
        <v>472</v>
      </c>
      <c r="AL93" s="209" t="s">
        <v>472</v>
      </c>
      <c r="AM93" s="209" t="s">
        <v>472</v>
      </c>
      <c r="AN93" s="209" t="s">
        <v>472</v>
      </c>
      <c r="AO93" s="209" t="s">
        <v>472</v>
      </c>
      <c r="AP93" s="209" t="s">
        <v>472</v>
      </c>
      <c r="AQ93" s="209" t="s">
        <v>472</v>
      </c>
      <c r="AR93" s="209" t="s">
        <v>472</v>
      </c>
      <c r="AS93" s="209" t="s">
        <v>472</v>
      </c>
      <c r="AT93" s="209" t="s">
        <v>472</v>
      </c>
      <c r="AU93" s="209" t="s">
        <v>472</v>
      </c>
      <c r="AV93" s="209" t="s">
        <v>472</v>
      </c>
      <c r="AW93" s="209" t="s">
        <v>472</v>
      </c>
      <c r="AX93" s="209" t="s">
        <v>472</v>
      </c>
      <c r="AY93" s="209" t="s">
        <v>472</v>
      </c>
      <c r="AZ93" s="209" t="s">
        <v>472</v>
      </c>
      <c r="BA93" s="209" t="s">
        <v>472</v>
      </c>
      <c r="BB93" s="209" t="s">
        <v>472</v>
      </c>
      <c r="BC93" s="209" t="s">
        <v>472</v>
      </c>
      <c r="BD93" s="209" t="s">
        <v>472</v>
      </c>
      <c r="BE93" s="209" t="s">
        <v>472</v>
      </c>
      <c r="BF93" s="209" t="s">
        <v>472</v>
      </c>
      <c r="BG93" s="209" t="s">
        <v>472</v>
      </c>
      <c r="BH93" s="209" t="s">
        <v>472</v>
      </c>
      <c r="BI93" s="209" t="s">
        <v>472</v>
      </c>
      <c r="BJ93" s="209" t="s">
        <v>472</v>
      </c>
      <c r="BK93" s="209" t="s">
        <v>472</v>
      </c>
      <c r="BL93" s="209" t="s">
        <v>472</v>
      </c>
      <c r="BM93" s="209" t="s">
        <v>472</v>
      </c>
      <c r="BN93" s="209" t="s">
        <v>472</v>
      </c>
      <c r="BO93" s="209" t="s">
        <v>472</v>
      </c>
      <c r="BP93" s="209" t="s">
        <v>472</v>
      </c>
      <c r="BQ93" s="209" t="s">
        <v>472</v>
      </c>
      <c r="BR93" s="209" t="s">
        <v>472</v>
      </c>
      <c r="BS93" s="209" t="s">
        <v>472</v>
      </c>
      <c r="BT93" s="209" t="s">
        <v>472</v>
      </c>
      <c r="BU93" s="209" t="s">
        <v>472</v>
      </c>
      <c r="BV93" s="209" t="s">
        <v>472</v>
      </c>
      <c r="BW93" s="209" t="s">
        <v>472</v>
      </c>
      <c r="BX93" s="209" t="s">
        <v>472</v>
      </c>
      <c r="BY93" s="209" t="s">
        <v>472</v>
      </c>
      <c r="BZ93" s="209" t="s">
        <v>472</v>
      </c>
      <c r="CA93" s="209" t="s">
        <v>472</v>
      </c>
      <c r="CB93" s="209" t="s">
        <v>472</v>
      </c>
      <c r="CC93" s="209" t="s">
        <v>472</v>
      </c>
      <c r="CD93" s="209" t="s">
        <v>472</v>
      </c>
      <c r="CE93" s="209" t="s">
        <v>472</v>
      </c>
      <c r="CF93" s="209" t="s">
        <v>472</v>
      </c>
      <c r="CG93" s="209" t="s">
        <v>472</v>
      </c>
      <c r="CH93" s="209" t="s">
        <v>472</v>
      </c>
      <c r="CI93" s="209" t="s">
        <v>472</v>
      </c>
      <c r="CJ93" s="209" t="s">
        <v>472</v>
      </c>
      <c r="CK93" s="209" t="s">
        <v>472</v>
      </c>
      <c r="CL93" s="209" t="s">
        <v>472</v>
      </c>
      <c r="CM93" s="209" t="s">
        <v>472</v>
      </c>
      <c r="CN93" s="209" t="s">
        <v>472</v>
      </c>
      <c r="CO93" s="209" t="s">
        <v>472</v>
      </c>
      <c r="CP93" s="209" t="s">
        <v>472</v>
      </c>
      <c r="CQ93" s="209" t="s">
        <v>472</v>
      </c>
      <c r="CR93" s="209" t="s">
        <v>472</v>
      </c>
      <c r="CS93" s="209" t="s">
        <v>472</v>
      </c>
      <c r="CT93" s="209" t="s">
        <v>472</v>
      </c>
      <c r="CU93" s="209" t="s">
        <v>472</v>
      </c>
      <c r="CV93" s="209" t="s">
        <v>472</v>
      </c>
      <c r="CW93" s="209" t="s">
        <v>472</v>
      </c>
      <c r="CX93" s="209" t="s">
        <v>472</v>
      </c>
      <c r="CY93" s="209" t="s">
        <v>472</v>
      </c>
      <c r="CZ93" s="209" t="s">
        <v>472</v>
      </c>
      <c r="DA93" s="209" t="s">
        <v>472</v>
      </c>
      <c r="DB93" s="209" t="s">
        <v>472</v>
      </c>
      <c r="DC93" s="209" t="s">
        <v>472</v>
      </c>
    </row>
    <row r="94" spans="1:107">
      <c r="A94" s="213" t="s">
        <v>460</v>
      </c>
      <c r="B94" s="209">
        <v>1744</v>
      </c>
      <c r="C94" s="209">
        <v>1744</v>
      </c>
      <c r="D94" s="215">
        <v>9580</v>
      </c>
      <c r="E94" s="216">
        <f t="shared" si="3"/>
        <v>9580</v>
      </c>
      <c r="F94" s="217">
        <v>45688</v>
      </c>
      <c r="G94" s="215" t="s">
        <v>148</v>
      </c>
      <c r="H94" s="215" t="s">
        <v>469</v>
      </c>
      <c r="I94" s="209">
        <v>2021</v>
      </c>
      <c r="J94" s="209" t="s">
        <v>461</v>
      </c>
      <c r="K94" s="209" t="s">
        <v>462</v>
      </c>
      <c r="L94" s="218">
        <v>377683</v>
      </c>
      <c r="M94" s="209" t="s">
        <v>463</v>
      </c>
      <c r="N94" s="209" t="s">
        <v>464</v>
      </c>
      <c r="O94" s="209" t="s">
        <v>465</v>
      </c>
      <c r="P94" s="217">
        <v>43017</v>
      </c>
      <c r="Q94" s="217" t="s">
        <v>559</v>
      </c>
      <c r="R94" s="209" t="s">
        <v>464</v>
      </c>
      <c r="S94" s="209" t="s">
        <v>466</v>
      </c>
      <c r="T94" s="209">
        <v>83</v>
      </c>
      <c r="U94" s="218">
        <v>0</v>
      </c>
      <c r="V94" s="219">
        <v>0</v>
      </c>
      <c r="W94" s="209" t="s">
        <v>467</v>
      </c>
      <c r="X94" s="209" t="s">
        <v>468</v>
      </c>
      <c r="Y94" s="209" t="s">
        <v>468</v>
      </c>
      <c r="Z94" s="209" t="s">
        <v>469</v>
      </c>
      <c r="AA94" s="213" t="s">
        <v>460</v>
      </c>
      <c r="AB94" s="216">
        <f t="shared" si="4"/>
        <v>1744</v>
      </c>
      <c r="AC94" s="216">
        <v>7676</v>
      </c>
      <c r="AD94" s="216">
        <f t="shared" si="5"/>
        <v>7676</v>
      </c>
      <c r="AE94" s="209" t="s">
        <v>559</v>
      </c>
      <c r="AF94" s="209" t="s">
        <v>470</v>
      </c>
      <c r="AG94" s="219">
        <v>1482555.63</v>
      </c>
      <c r="AH94" s="209" t="s">
        <v>470</v>
      </c>
      <c r="AI94" s="221">
        <v>42858</v>
      </c>
      <c r="AJ94" s="209" t="s">
        <v>471</v>
      </c>
      <c r="AK94" s="209" t="s">
        <v>472</v>
      </c>
      <c r="AL94" s="209" t="s">
        <v>472</v>
      </c>
      <c r="AM94" s="209" t="s">
        <v>472</v>
      </c>
      <c r="AN94" s="209" t="s">
        <v>472</v>
      </c>
      <c r="AO94" s="209" t="s">
        <v>472</v>
      </c>
      <c r="AP94" s="209" t="s">
        <v>472</v>
      </c>
      <c r="AQ94" s="209" t="s">
        <v>472</v>
      </c>
      <c r="AR94" s="209" t="s">
        <v>472</v>
      </c>
      <c r="AS94" s="209" t="s">
        <v>472</v>
      </c>
      <c r="AT94" s="209" t="s">
        <v>472</v>
      </c>
      <c r="AU94" s="209" t="s">
        <v>472</v>
      </c>
      <c r="AV94" s="209" t="s">
        <v>472</v>
      </c>
      <c r="AW94" s="209" t="s">
        <v>472</v>
      </c>
      <c r="AX94" s="209" t="s">
        <v>472</v>
      </c>
      <c r="AY94" s="209" t="s">
        <v>472</v>
      </c>
      <c r="AZ94" s="209" t="s">
        <v>472</v>
      </c>
      <c r="BA94" s="209" t="s">
        <v>472</v>
      </c>
      <c r="BB94" s="209" t="s">
        <v>472</v>
      </c>
      <c r="BC94" s="209" t="s">
        <v>472</v>
      </c>
      <c r="BD94" s="209" t="s">
        <v>472</v>
      </c>
      <c r="BE94" s="209" t="s">
        <v>472</v>
      </c>
      <c r="BF94" s="209" t="s">
        <v>472</v>
      </c>
      <c r="BG94" s="209" t="s">
        <v>472</v>
      </c>
      <c r="BH94" s="209" t="s">
        <v>472</v>
      </c>
      <c r="BI94" s="209" t="s">
        <v>472</v>
      </c>
      <c r="BJ94" s="209" t="s">
        <v>472</v>
      </c>
      <c r="BK94" s="209" t="s">
        <v>472</v>
      </c>
      <c r="BL94" s="209" t="s">
        <v>472</v>
      </c>
      <c r="BM94" s="209" t="s">
        <v>472</v>
      </c>
      <c r="BN94" s="209" t="s">
        <v>472</v>
      </c>
      <c r="BO94" s="209" t="s">
        <v>472</v>
      </c>
      <c r="BP94" s="209" t="s">
        <v>472</v>
      </c>
      <c r="BQ94" s="209" t="s">
        <v>472</v>
      </c>
      <c r="BR94" s="209" t="s">
        <v>472</v>
      </c>
      <c r="BS94" s="209" t="s">
        <v>472</v>
      </c>
      <c r="BT94" s="209" t="s">
        <v>472</v>
      </c>
      <c r="BU94" s="209" t="s">
        <v>472</v>
      </c>
      <c r="BV94" s="209" t="s">
        <v>472</v>
      </c>
      <c r="BW94" s="209" t="s">
        <v>472</v>
      </c>
      <c r="BX94" s="209" t="s">
        <v>472</v>
      </c>
      <c r="BY94" s="209" t="s">
        <v>472</v>
      </c>
      <c r="BZ94" s="209" t="s">
        <v>472</v>
      </c>
      <c r="CA94" s="209" t="s">
        <v>472</v>
      </c>
      <c r="CB94" s="209" t="s">
        <v>472</v>
      </c>
      <c r="CC94" s="209" t="s">
        <v>472</v>
      </c>
      <c r="CD94" s="209" t="s">
        <v>472</v>
      </c>
      <c r="CE94" s="209" t="s">
        <v>472</v>
      </c>
      <c r="CF94" s="209" t="s">
        <v>472</v>
      </c>
      <c r="CG94" s="209" t="s">
        <v>472</v>
      </c>
      <c r="CH94" s="209" t="s">
        <v>472</v>
      </c>
      <c r="CI94" s="209" t="s">
        <v>472</v>
      </c>
      <c r="CJ94" s="209" t="s">
        <v>472</v>
      </c>
      <c r="CK94" s="209" t="s">
        <v>472</v>
      </c>
      <c r="CL94" s="209" t="s">
        <v>472</v>
      </c>
      <c r="CM94" s="209" t="s">
        <v>472</v>
      </c>
      <c r="CN94" s="209" t="s">
        <v>472</v>
      </c>
      <c r="CO94" s="209" t="s">
        <v>472</v>
      </c>
      <c r="CP94" s="209" t="s">
        <v>472</v>
      </c>
      <c r="CQ94" s="209" t="s">
        <v>472</v>
      </c>
      <c r="CR94" s="209" t="s">
        <v>472</v>
      </c>
      <c r="CS94" s="209" t="s">
        <v>472</v>
      </c>
      <c r="CT94" s="209" t="s">
        <v>472</v>
      </c>
      <c r="CU94" s="209" t="s">
        <v>472</v>
      </c>
      <c r="CV94" s="209" t="s">
        <v>472</v>
      </c>
      <c r="CW94" s="209" t="s">
        <v>472</v>
      </c>
      <c r="CX94" s="209" t="s">
        <v>472</v>
      </c>
      <c r="CY94" s="209" t="s">
        <v>472</v>
      </c>
      <c r="CZ94" s="209" t="s">
        <v>472</v>
      </c>
      <c r="DA94" s="209" t="s">
        <v>472</v>
      </c>
      <c r="DB94" s="209" t="s">
        <v>472</v>
      </c>
      <c r="DC94" s="209" t="s">
        <v>472</v>
      </c>
    </row>
    <row r="95" spans="1:107">
      <c r="A95" s="213" t="s">
        <v>460</v>
      </c>
      <c r="B95" s="209">
        <v>1748</v>
      </c>
      <c r="C95" s="209">
        <v>1748</v>
      </c>
      <c r="D95" s="215">
        <v>9274</v>
      </c>
      <c r="E95" s="216">
        <f t="shared" si="3"/>
        <v>9274</v>
      </c>
      <c r="F95" s="217">
        <v>45688</v>
      </c>
      <c r="G95" s="215" t="s">
        <v>148</v>
      </c>
      <c r="H95" s="215" t="s">
        <v>469</v>
      </c>
      <c r="I95" s="209">
        <v>2021</v>
      </c>
      <c r="J95" s="209" t="s">
        <v>461</v>
      </c>
      <c r="K95" s="209" t="s">
        <v>462</v>
      </c>
      <c r="L95" s="218">
        <v>1215468</v>
      </c>
      <c r="M95" s="209" t="s">
        <v>463</v>
      </c>
      <c r="N95" s="209" t="s">
        <v>464</v>
      </c>
      <c r="O95" s="209" t="s">
        <v>465</v>
      </c>
      <c r="P95" s="217">
        <v>43041</v>
      </c>
      <c r="Q95" s="217" t="s">
        <v>559</v>
      </c>
      <c r="R95" s="209" t="s">
        <v>464</v>
      </c>
      <c r="S95" s="209" t="s">
        <v>466</v>
      </c>
      <c r="T95" s="209">
        <v>82</v>
      </c>
      <c r="U95" s="218">
        <v>0</v>
      </c>
      <c r="V95" s="219">
        <v>0</v>
      </c>
      <c r="W95" s="209" t="s">
        <v>467</v>
      </c>
      <c r="X95" s="209" t="s">
        <v>468</v>
      </c>
      <c r="Y95" s="209" t="s">
        <v>468</v>
      </c>
      <c r="Z95" s="209" t="s">
        <v>469</v>
      </c>
      <c r="AA95" s="213" t="s">
        <v>460</v>
      </c>
      <c r="AB95" s="216">
        <f t="shared" si="4"/>
        <v>1748</v>
      </c>
      <c r="AC95" s="216">
        <v>7655</v>
      </c>
      <c r="AD95" s="216">
        <f t="shared" si="5"/>
        <v>7655</v>
      </c>
      <c r="AE95" s="209" t="s">
        <v>559</v>
      </c>
      <c r="AF95" s="209" t="s">
        <v>470</v>
      </c>
      <c r="AG95" s="219">
        <v>6715362.6100000003</v>
      </c>
      <c r="AH95" s="209" t="s">
        <v>470</v>
      </c>
      <c r="AI95" s="221">
        <v>42843</v>
      </c>
      <c r="AJ95" s="209" t="s">
        <v>471</v>
      </c>
      <c r="AK95" s="209" t="s">
        <v>472</v>
      </c>
      <c r="AL95" s="209" t="s">
        <v>472</v>
      </c>
      <c r="AM95" s="209" t="s">
        <v>472</v>
      </c>
      <c r="AN95" s="209" t="s">
        <v>472</v>
      </c>
      <c r="AO95" s="209" t="s">
        <v>472</v>
      </c>
      <c r="AP95" s="209" t="s">
        <v>472</v>
      </c>
      <c r="AQ95" s="209" t="s">
        <v>472</v>
      </c>
      <c r="AR95" s="209" t="s">
        <v>472</v>
      </c>
      <c r="AS95" s="209" t="s">
        <v>472</v>
      </c>
      <c r="AT95" s="209" t="s">
        <v>472</v>
      </c>
      <c r="AU95" s="209" t="s">
        <v>472</v>
      </c>
      <c r="AV95" s="209" t="s">
        <v>472</v>
      </c>
      <c r="AW95" s="209" t="s">
        <v>472</v>
      </c>
      <c r="AX95" s="209" t="s">
        <v>472</v>
      </c>
      <c r="AY95" s="209" t="s">
        <v>472</v>
      </c>
      <c r="AZ95" s="209" t="s">
        <v>472</v>
      </c>
      <c r="BA95" s="209" t="s">
        <v>472</v>
      </c>
      <c r="BB95" s="209" t="s">
        <v>472</v>
      </c>
      <c r="BC95" s="209" t="s">
        <v>472</v>
      </c>
      <c r="BD95" s="209" t="s">
        <v>472</v>
      </c>
      <c r="BE95" s="209" t="s">
        <v>472</v>
      </c>
      <c r="BF95" s="209" t="s">
        <v>472</v>
      </c>
      <c r="BG95" s="209" t="s">
        <v>472</v>
      </c>
      <c r="BH95" s="209" t="s">
        <v>472</v>
      </c>
      <c r="BI95" s="209" t="s">
        <v>472</v>
      </c>
      <c r="BJ95" s="209" t="s">
        <v>472</v>
      </c>
      <c r="BK95" s="209" t="s">
        <v>472</v>
      </c>
      <c r="BL95" s="209" t="s">
        <v>472</v>
      </c>
      <c r="BM95" s="209" t="s">
        <v>472</v>
      </c>
      <c r="BN95" s="209" t="s">
        <v>472</v>
      </c>
      <c r="BO95" s="209" t="s">
        <v>472</v>
      </c>
      <c r="BP95" s="209" t="s">
        <v>472</v>
      </c>
      <c r="BQ95" s="209" t="s">
        <v>472</v>
      </c>
      <c r="BR95" s="209" t="s">
        <v>472</v>
      </c>
      <c r="BS95" s="209" t="s">
        <v>472</v>
      </c>
      <c r="BT95" s="209" t="s">
        <v>472</v>
      </c>
      <c r="BU95" s="209" t="s">
        <v>472</v>
      </c>
      <c r="BV95" s="209" t="s">
        <v>472</v>
      </c>
      <c r="BW95" s="209" t="s">
        <v>472</v>
      </c>
      <c r="BX95" s="209" t="s">
        <v>472</v>
      </c>
      <c r="BY95" s="209" t="s">
        <v>472</v>
      </c>
      <c r="BZ95" s="209" t="s">
        <v>472</v>
      </c>
      <c r="CA95" s="209" t="s">
        <v>472</v>
      </c>
      <c r="CB95" s="209" t="s">
        <v>472</v>
      </c>
      <c r="CC95" s="209" t="s">
        <v>472</v>
      </c>
      <c r="CD95" s="209" t="s">
        <v>472</v>
      </c>
      <c r="CE95" s="209" t="s">
        <v>472</v>
      </c>
      <c r="CF95" s="209" t="s">
        <v>472</v>
      </c>
      <c r="CG95" s="209" t="s">
        <v>472</v>
      </c>
      <c r="CH95" s="209" t="s">
        <v>472</v>
      </c>
      <c r="CI95" s="209" t="s">
        <v>472</v>
      </c>
      <c r="CJ95" s="209" t="s">
        <v>472</v>
      </c>
      <c r="CK95" s="209" t="s">
        <v>472</v>
      </c>
      <c r="CL95" s="209" t="s">
        <v>472</v>
      </c>
      <c r="CM95" s="209" t="s">
        <v>472</v>
      </c>
      <c r="CN95" s="209" t="s">
        <v>472</v>
      </c>
      <c r="CO95" s="209" t="s">
        <v>472</v>
      </c>
      <c r="CP95" s="209" t="s">
        <v>472</v>
      </c>
      <c r="CQ95" s="209" t="s">
        <v>472</v>
      </c>
      <c r="CR95" s="209" t="s">
        <v>472</v>
      </c>
      <c r="CS95" s="209" t="s">
        <v>472</v>
      </c>
      <c r="CT95" s="209" t="s">
        <v>472</v>
      </c>
      <c r="CU95" s="209" t="s">
        <v>472</v>
      </c>
      <c r="CV95" s="209" t="s">
        <v>472</v>
      </c>
      <c r="CW95" s="209" t="s">
        <v>472</v>
      </c>
      <c r="CX95" s="209" t="s">
        <v>472</v>
      </c>
      <c r="CY95" s="209" t="s">
        <v>472</v>
      </c>
      <c r="CZ95" s="209" t="s">
        <v>472</v>
      </c>
      <c r="DA95" s="209" t="s">
        <v>472</v>
      </c>
      <c r="DB95" s="209" t="s">
        <v>472</v>
      </c>
      <c r="DC95" s="209" t="s">
        <v>472</v>
      </c>
    </row>
    <row r="96" spans="1:107">
      <c r="A96" s="213" t="s">
        <v>460</v>
      </c>
      <c r="B96" s="209">
        <v>1752</v>
      </c>
      <c r="C96" s="209">
        <v>1752</v>
      </c>
      <c r="D96" s="215">
        <v>9569</v>
      </c>
      <c r="E96" s="216">
        <f t="shared" si="3"/>
        <v>9569</v>
      </c>
      <c r="F96" s="217">
        <v>45688</v>
      </c>
      <c r="G96" s="215" t="s">
        <v>148</v>
      </c>
      <c r="H96" s="215" t="s">
        <v>469</v>
      </c>
      <c r="I96" s="209">
        <v>2021</v>
      </c>
      <c r="J96" s="209" t="s">
        <v>461</v>
      </c>
      <c r="K96" s="209" t="s">
        <v>462</v>
      </c>
      <c r="L96" s="218">
        <v>397440</v>
      </c>
      <c r="M96" s="209" t="s">
        <v>463</v>
      </c>
      <c r="N96" s="209" t="s">
        <v>464</v>
      </c>
      <c r="O96" s="209" t="s">
        <v>465</v>
      </c>
      <c r="P96" s="217">
        <v>43056</v>
      </c>
      <c r="Q96" s="217" t="s">
        <v>559</v>
      </c>
      <c r="R96" s="209" t="s">
        <v>464</v>
      </c>
      <c r="S96" s="209" t="s">
        <v>466</v>
      </c>
      <c r="T96" s="209">
        <v>55</v>
      </c>
      <c r="U96" s="218">
        <v>0</v>
      </c>
      <c r="V96" s="219">
        <v>0</v>
      </c>
      <c r="W96" s="209" t="s">
        <v>467</v>
      </c>
      <c r="X96" s="209" t="s">
        <v>468</v>
      </c>
      <c r="Y96" s="209" t="s">
        <v>468</v>
      </c>
      <c r="Z96" s="209" t="s">
        <v>469</v>
      </c>
      <c r="AA96" s="213" t="s">
        <v>460</v>
      </c>
      <c r="AB96" s="216">
        <f t="shared" si="4"/>
        <v>1752</v>
      </c>
      <c r="AC96" s="216">
        <v>7660</v>
      </c>
      <c r="AD96" s="216">
        <f t="shared" si="5"/>
        <v>7660</v>
      </c>
      <c r="AE96" s="209" t="s">
        <v>559</v>
      </c>
      <c r="AF96" s="209" t="s">
        <v>470</v>
      </c>
      <c r="AG96" s="219">
        <v>563269.59</v>
      </c>
      <c r="AH96" s="209" t="s">
        <v>470</v>
      </c>
      <c r="AI96" s="221">
        <v>42858</v>
      </c>
      <c r="AJ96" s="209" t="s">
        <v>471</v>
      </c>
      <c r="AK96" s="209" t="s">
        <v>472</v>
      </c>
      <c r="AL96" s="209" t="s">
        <v>472</v>
      </c>
      <c r="AM96" s="209" t="s">
        <v>472</v>
      </c>
      <c r="AN96" s="209" t="s">
        <v>472</v>
      </c>
      <c r="AO96" s="209" t="s">
        <v>472</v>
      </c>
      <c r="AP96" s="209" t="s">
        <v>472</v>
      </c>
      <c r="AQ96" s="209" t="s">
        <v>472</v>
      </c>
      <c r="AR96" s="209" t="s">
        <v>472</v>
      </c>
      <c r="AS96" s="209" t="s">
        <v>472</v>
      </c>
      <c r="AT96" s="209" t="s">
        <v>472</v>
      </c>
      <c r="AU96" s="209" t="s">
        <v>472</v>
      </c>
      <c r="AV96" s="209" t="s">
        <v>472</v>
      </c>
      <c r="AW96" s="209" t="s">
        <v>472</v>
      </c>
      <c r="AX96" s="209" t="s">
        <v>472</v>
      </c>
      <c r="AY96" s="209" t="s">
        <v>472</v>
      </c>
      <c r="AZ96" s="209" t="s">
        <v>472</v>
      </c>
      <c r="BA96" s="209" t="s">
        <v>472</v>
      </c>
      <c r="BB96" s="209" t="s">
        <v>472</v>
      </c>
      <c r="BC96" s="209" t="s">
        <v>472</v>
      </c>
      <c r="BD96" s="209" t="s">
        <v>472</v>
      </c>
      <c r="BE96" s="209" t="s">
        <v>472</v>
      </c>
      <c r="BF96" s="209" t="s">
        <v>472</v>
      </c>
      <c r="BG96" s="209" t="s">
        <v>472</v>
      </c>
      <c r="BH96" s="209" t="s">
        <v>472</v>
      </c>
      <c r="BI96" s="209" t="s">
        <v>472</v>
      </c>
      <c r="BJ96" s="209" t="s">
        <v>472</v>
      </c>
      <c r="BK96" s="209" t="s">
        <v>472</v>
      </c>
      <c r="BL96" s="209" t="s">
        <v>472</v>
      </c>
      <c r="BM96" s="209" t="s">
        <v>472</v>
      </c>
      <c r="BN96" s="209" t="s">
        <v>472</v>
      </c>
      <c r="BO96" s="209" t="s">
        <v>472</v>
      </c>
      <c r="BP96" s="209" t="s">
        <v>472</v>
      </c>
      <c r="BQ96" s="209" t="s">
        <v>472</v>
      </c>
      <c r="BR96" s="209" t="s">
        <v>472</v>
      </c>
      <c r="BS96" s="209" t="s">
        <v>472</v>
      </c>
      <c r="BT96" s="209" t="s">
        <v>472</v>
      </c>
      <c r="BU96" s="209" t="s">
        <v>472</v>
      </c>
      <c r="BV96" s="209" t="s">
        <v>472</v>
      </c>
      <c r="BW96" s="209" t="s">
        <v>472</v>
      </c>
      <c r="BX96" s="209" t="s">
        <v>472</v>
      </c>
      <c r="BY96" s="209" t="s">
        <v>472</v>
      </c>
      <c r="BZ96" s="209" t="s">
        <v>472</v>
      </c>
      <c r="CA96" s="209" t="s">
        <v>472</v>
      </c>
      <c r="CB96" s="209" t="s">
        <v>472</v>
      </c>
      <c r="CC96" s="209" t="s">
        <v>472</v>
      </c>
      <c r="CD96" s="209" t="s">
        <v>472</v>
      </c>
      <c r="CE96" s="209" t="s">
        <v>472</v>
      </c>
      <c r="CF96" s="209" t="s">
        <v>472</v>
      </c>
      <c r="CG96" s="209" t="s">
        <v>472</v>
      </c>
      <c r="CH96" s="209" t="s">
        <v>472</v>
      </c>
      <c r="CI96" s="209" t="s">
        <v>472</v>
      </c>
      <c r="CJ96" s="209" t="s">
        <v>472</v>
      </c>
      <c r="CK96" s="209" t="s">
        <v>472</v>
      </c>
      <c r="CL96" s="209" t="s">
        <v>472</v>
      </c>
      <c r="CM96" s="209" t="s">
        <v>472</v>
      </c>
      <c r="CN96" s="209" t="s">
        <v>472</v>
      </c>
      <c r="CO96" s="209" t="s">
        <v>472</v>
      </c>
      <c r="CP96" s="209" t="s">
        <v>472</v>
      </c>
      <c r="CQ96" s="209" t="s">
        <v>472</v>
      </c>
      <c r="CR96" s="209" t="s">
        <v>472</v>
      </c>
      <c r="CS96" s="209" t="s">
        <v>472</v>
      </c>
      <c r="CT96" s="209" t="s">
        <v>472</v>
      </c>
      <c r="CU96" s="209" t="s">
        <v>472</v>
      </c>
      <c r="CV96" s="209" t="s">
        <v>472</v>
      </c>
      <c r="CW96" s="209" t="s">
        <v>472</v>
      </c>
      <c r="CX96" s="209" t="s">
        <v>472</v>
      </c>
      <c r="CY96" s="209" t="s">
        <v>472</v>
      </c>
      <c r="CZ96" s="209" t="s">
        <v>472</v>
      </c>
      <c r="DA96" s="209" t="s">
        <v>472</v>
      </c>
      <c r="DB96" s="209" t="s">
        <v>472</v>
      </c>
      <c r="DC96" s="209" t="s">
        <v>472</v>
      </c>
    </row>
    <row r="97" spans="1:107">
      <c r="A97" s="213" t="s">
        <v>460</v>
      </c>
      <c r="B97" s="209">
        <v>1753</v>
      </c>
      <c r="C97" s="209">
        <v>1753</v>
      </c>
      <c r="D97" s="215">
        <v>9569</v>
      </c>
      <c r="E97" s="216">
        <f t="shared" si="3"/>
        <v>9569</v>
      </c>
      <c r="F97" s="217">
        <v>45688</v>
      </c>
      <c r="G97" s="215" t="s">
        <v>148</v>
      </c>
      <c r="H97" s="215" t="s">
        <v>469</v>
      </c>
      <c r="I97" s="209">
        <v>2021</v>
      </c>
      <c r="J97" s="209" t="s">
        <v>461</v>
      </c>
      <c r="K97" s="209" t="s">
        <v>462</v>
      </c>
      <c r="L97" s="218">
        <v>680064</v>
      </c>
      <c r="M97" s="209" t="s">
        <v>463</v>
      </c>
      <c r="N97" s="209" t="s">
        <v>464</v>
      </c>
      <c r="O97" s="209" t="s">
        <v>465</v>
      </c>
      <c r="P97" s="217">
        <v>43060</v>
      </c>
      <c r="Q97" s="217" t="s">
        <v>559</v>
      </c>
      <c r="R97" s="209" t="s">
        <v>464</v>
      </c>
      <c r="S97" s="209" t="s">
        <v>466</v>
      </c>
      <c r="T97" s="209">
        <v>52</v>
      </c>
      <c r="U97" s="218">
        <v>0</v>
      </c>
      <c r="V97" s="219">
        <v>0</v>
      </c>
      <c r="W97" s="209" t="s">
        <v>467</v>
      </c>
      <c r="X97" s="209" t="s">
        <v>468</v>
      </c>
      <c r="Y97" s="209" t="s">
        <v>468</v>
      </c>
      <c r="Z97" s="209" t="s">
        <v>469</v>
      </c>
      <c r="AA97" s="213" t="s">
        <v>460</v>
      </c>
      <c r="AB97" s="216">
        <f t="shared" si="4"/>
        <v>1753</v>
      </c>
      <c r="AC97" s="216">
        <v>7661</v>
      </c>
      <c r="AD97" s="216">
        <f t="shared" si="5"/>
        <v>7661</v>
      </c>
      <c r="AE97" s="209" t="s">
        <v>559</v>
      </c>
      <c r="AF97" s="209" t="s">
        <v>470</v>
      </c>
      <c r="AG97" s="219">
        <v>1124088.75</v>
      </c>
      <c r="AH97" s="209" t="s">
        <v>470</v>
      </c>
      <c r="AI97" s="221">
        <v>42451</v>
      </c>
      <c r="AJ97" s="209" t="s">
        <v>471</v>
      </c>
      <c r="AK97" s="209" t="s">
        <v>472</v>
      </c>
      <c r="AL97" s="209" t="s">
        <v>472</v>
      </c>
      <c r="AM97" s="209" t="s">
        <v>472</v>
      </c>
      <c r="AN97" s="209" t="s">
        <v>472</v>
      </c>
      <c r="AO97" s="209" t="s">
        <v>472</v>
      </c>
      <c r="AP97" s="209" t="s">
        <v>472</v>
      </c>
      <c r="AQ97" s="209" t="s">
        <v>472</v>
      </c>
      <c r="AR97" s="209" t="s">
        <v>472</v>
      </c>
      <c r="AS97" s="209" t="s">
        <v>472</v>
      </c>
      <c r="AT97" s="209" t="s">
        <v>472</v>
      </c>
      <c r="AU97" s="209" t="s">
        <v>472</v>
      </c>
      <c r="AV97" s="209" t="s">
        <v>472</v>
      </c>
      <c r="AW97" s="209" t="s">
        <v>472</v>
      </c>
      <c r="AX97" s="209" t="s">
        <v>472</v>
      </c>
      <c r="AY97" s="209" t="s">
        <v>472</v>
      </c>
      <c r="AZ97" s="209" t="s">
        <v>472</v>
      </c>
      <c r="BA97" s="209" t="s">
        <v>472</v>
      </c>
      <c r="BB97" s="209" t="s">
        <v>472</v>
      </c>
      <c r="BC97" s="209" t="s">
        <v>472</v>
      </c>
      <c r="BD97" s="209" t="s">
        <v>472</v>
      </c>
      <c r="BE97" s="209" t="s">
        <v>472</v>
      </c>
      <c r="BF97" s="209" t="s">
        <v>472</v>
      </c>
      <c r="BG97" s="209" t="s">
        <v>472</v>
      </c>
      <c r="BH97" s="209" t="s">
        <v>472</v>
      </c>
      <c r="BI97" s="209" t="s">
        <v>472</v>
      </c>
      <c r="BJ97" s="209" t="s">
        <v>472</v>
      </c>
      <c r="BK97" s="209" t="s">
        <v>472</v>
      </c>
      <c r="BL97" s="209" t="s">
        <v>472</v>
      </c>
      <c r="BM97" s="209" t="s">
        <v>472</v>
      </c>
      <c r="BN97" s="209" t="s">
        <v>472</v>
      </c>
      <c r="BO97" s="209" t="s">
        <v>472</v>
      </c>
      <c r="BP97" s="209" t="s">
        <v>472</v>
      </c>
      <c r="BQ97" s="209" t="s">
        <v>472</v>
      </c>
      <c r="BR97" s="209" t="s">
        <v>472</v>
      </c>
      <c r="BS97" s="209" t="s">
        <v>472</v>
      </c>
      <c r="BT97" s="209" t="s">
        <v>472</v>
      </c>
      <c r="BU97" s="209" t="s">
        <v>472</v>
      </c>
      <c r="BV97" s="209" t="s">
        <v>472</v>
      </c>
      <c r="BW97" s="209" t="s">
        <v>472</v>
      </c>
      <c r="BX97" s="209" t="s">
        <v>472</v>
      </c>
      <c r="BY97" s="209" t="s">
        <v>472</v>
      </c>
      <c r="BZ97" s="209" t="s">
        <v>472</v>
      </c>
      <c r="CA97" s="209" t="s">
        <v>472</v>
      </c>
      <c r="CB97" s="209" t="s">
        <v>472</v>
      </c>
      <c r="CC97" s="209" t="s">
        <v>472</v>
      </c>
      <c r="CD97" s="209" t="s">
        <v>472</v>
      </c>
      <c r="CE97" s="209" t="s">
        <v>472</v>
      </c>
      <c r="CF97" s="209" t="s">
        <v>472</v>
      </c>
      <c r="CG97" s="209" t="s">
        <v>472</v>
      </c>
      <c r="CH97" s="209" t="s">
        <v>472</v>
      </c>
      <c r="CI97" s="209" t="s">
        <v>472</v>
      </c>
      <c r="CJ97" s="209" t="s">
        <v>472</v>
      </c>
      <c r="CK97" s="209" t="s">
        <v>472</v>
      </c>
      <c r="CL97" s="209" t="s">
        <v>472</v>
      </c>
      <c r="CM97" s="209" t="s">
        <v>472</v>
      </c>
      <c r="CN97" s="209" t="s">
        <v>472</v>
      </c>
      <c r="CO97" s="209" t="s">
        <v>472</v>
      </c>
      <c r="CP97" s="209" t="s">
        <v>472</v>
      </c>
      <c r="CQ97" s="209" t="s">
        <v>472</v>
      </c>
      <c r="CR97" s="209" t="s">
        <v>472</v>
      </c>
      <c r="CS97" s="209" t="s">
        <v>472</v>
      </c>
      <c r="CT97" s="209" t="s">
        <v>472</v>
      </c>
      <c r="CU97" s="209" t="s">
        <v>472</v>
      </c>
      <c r="CV97" s="209" t="s">
        <v>472</v>
      </c>
      <c r="CW97" s="209" t="s">
        <v>472</v>
      </c>
      <c r="CX97" s="209" t="s">
        <v>472</v>
      </c>
      <c r="CY97" s="209" t="s">
        <v>472</v>
      </c>
      <c r="CZ97" s="209" t="s">
        <v>472</v>
      </c>
      <c r="DA97" s="209" t="s">
        <v>472</v>
      </c>
      <c r="DB97" s="209" t="s">
        <v>472</v>
      </c>
      <c r="DC97" s="209" t="s">
        <v>472</v>
      </c>
    </row>
    <row r="98" spans="1:107">
      <c r="A98" s="213" t="s">
        <v>460</v>
      </c>
      <c r="B98" s="209">
        <v>1756</v>
      </c>
      <c r="C98" s="209">
        <v>1756</v>
      </c>
      <c r="D98" s="215">
        <v>9629</v>
      </c>
      <c r="E98" s="216">
        <f t="shared" si="3"/>
        <v>9629</v>
      </c>
      <c r="F98" s="217">
        <v>45688</v>
      </c>
      <c r="G98" s="215" t="s">
        <v>148</v>
      </c>
      <c r="H98" s="215" t="s">
        <v>469</v>
      </c>
      <c r="I98" s="209">
        <v>2021</v>
      </c>
      <c r="J98" s="209" t="s">
        <v>461</v>
      </c>
      <c r="K98" s="209" t="s">
        <v>462</v>
      </c>
      <c r="L98" s="218">
        <v>1444389</v>
      </c>
      <c r="M98" s="209" t="s">
        <v>463</v>
      </c>
      <c r="N98" s="209" t="s">
        <v>464</v>
      </c>
      <c r="O98" s="209" t="s">
        <v>465</v>
      </c>
      <c r="P98" s="217">
        <v>43063</v>
      </c>
      <c r="Q98" s="217" t="s">
        <v>559</v>
      </c>
      <c r="R98" s="209" t="s">
        <v>464</v>
      </c>
      <c r="S98" s="209" t="s">
        <v>466</v>
      </c>
      <c r="T98" s="209">
        <v>79</v>
      </c>
      <c r="U98" s="218">
        <v>0</v>
      </c>
      <c r="V98" s="219">
        <v>0</v>
      </c>
      <c r="W98" s="209" t="s">
        <v>467</v>
      </c>
      <c r="X98" s="209" t="s">
        <v>468</v>
      </c>
      <c r="Y98" s="209" t="s">
        <v>468</v>
      </c>
      <c r="Z98" s="209" t="s">
        <v>469</v>
      </c>
      <c r="AA98" s="213" t="s">
        <v>460</v>
      </c>
      <c r="AB98" s="216">
        <f t="shared" si="4"/>
        <v>1756</v>
      </c>
      <c r="AC98" s="216">
        <v>7687</v>
      </c>
      <c r="AD98" s="216">
        <f t="shared" si="5"/>
        <v>7687</v>
      </c>
      <c r="AE98" s="209" t="s">
        <v>559</v>
      </c>
      <c r="AF98" s="209" t="s">
        <v>470</v>
      </c>
      <c r="AG98" s="219">
        <v>6754274.9800000004</v>
      </c>
      <c r="AH98" s="209" t="s">
        <v>470</v>
      </c>
      <c r="AI98" s="221">
        <v>42892</v>
      </c>
      <c r="AJ98" s="209" t="s">
        <v>471</v>
      </c>
      <c r="AK98" s="209" t="s">
        <v>472</v>
      </c>
      <c r="AL98" s="209" t="s">
        <v>472</v>
      </c>
      <c r="AM98" s="209" t="s">
        <v>472</v>
      </c>
      <c r="AN98" s="209" t="s">
        <v>472</v>
      </c>
      <c r="AO98" s="209" t="s">
        <v>472</v>
      </c>
      <c r="AP98" s="209" t="s">
        <v>472</v>
      </c>
      <c r="AQ98" s="209" t="s">
        <v>472</v>
      </c>
      <c r="AR98" s="209" t="s">
        <v>472</v>
      </c>
      <c r="AS98" s="209" t="s">
        <v>472</v>
      </c>
      <c r="AT98" s="209" t="s">
        <v>472</v>
      </c>
      <c r="AU98" s="209" t="s">
        <v>472</v>
      </c>
      <c r="AV98" s="209" t="s">
        <v>472</v>
      </c>
      <c r="AW98" s="209" t="s">
        <v>472</v>
      </c>
      <c r="AX98" s="209" t="s">
        <v>472</v>
      </c>
      <c r="AY98" s="209" t="s">
        <v>472</v>
      </c>
      <c r="AZ98" s="209" t="s">
        <v>472</v>
      </c>
      <c r="BA98" s="209" t="s">
        <v>472</v>
      </c>
      <c r="BB98" s="209" t="s">
        <v>472</v>
      </c>
      <c r="BC98" s="209" t="s">
        <v>472</v>
      </c>
      <c r="BD98" s="209" t="s">
        <v>472</v>
      </c>
      <c r="BE98" s="209" t="s">
        <v>472</v>
      </c>
      <c r="BF98" s="209" t="s">
        <v>472</v>
      </c>
      <c r="BG98" s="209" t="s">
        <v>472</v>
      </c>
      <c r="BH98" s="209" t="s">
        <v>472</v>
      </c>
      <c r="BI98" s="209" t="s">
        <v>472</v>
      </c>
      <c r="BJ98" s="209" t="s">
        <v>472</v>
      </c>
      <c r="BK98" s="209" t="s">
        <v>472</v>
      </c>
      <c r="BL98" s="209" t="s">
        <v>472</v>
      </c>
      <c r="BM98" s="209" t="s">
        <v>472</v>
      </c>
      <c r="BN98" s="209" t="s">
        <v>472</v>
      </c>
      <c r="BO98" s="209" t="s">
        <v>472</v>
      </c>
      <c r="BP98" s="209" t="s">
        <v>472</v>
      </c>
      <c r="BQ98" s="209" t="s">
        <v>472</v>
      </c>
      <c r="BR98" s="209" t="s">
        <v>472</v>
      </c>
      <c r="BS98" s="209" t="s">
        <v>472</v>
      </c>
      <c r="BT98" s="209" t="s">
        <v>472</v>
      </c>
      <c r="BU98" s="209" t="s">
        <v>472</v>
      </c>
      <c r="BV98" s="209" t="s">
        <v>472</v>
      </c>
      <c r="BW98" s="209" t="s">
        <v>472</v>
      </c>
      <c r="BX98" s="209" t="s">
        <v>472</v>
      </c>
      <c r="BY98" s="209" t="s">
        <v>472</v>
      </c>
      <c r="BZ98" s="209" t="s">
        <v>472</v>
      </c>
      <c r="CA98" s="209" t="s">
        <v>472</v>
      </c>
      <c r="CB98" s="209" t="s">
        <v>472</v>
      </c>
      <c r="CC98" s="209" t="s">
        <v>472</v>
      </c>
      <c r="CD98" s="209" t="s">
        <v>472</v>
      </c>
      <c r="CE98" s="209" t="s">
        <v>472</v>
      </c>
      <c r="CF98" s="209" t="s">
        <v>472</v>
      </c>
      <c r="CG98" s="209" t="s">
        <v>472</v>
      </c>
      <c r="CH98" s="209" t="s">
        <v>472</v>
      </c>
      <c r="CI98" s="209" t="s">
        <v>472</v>
      </c>
      <c r="CJ98" s="209" t="s">
        <v>472</v>
      </c>
      <c r="CK98" s="209" t="s">
        <v>472</v>
      </c>
      <c r="CL98" s="209" t="s">
        <v>472</v>
      </c>
      <c r="CM98" s="209" t="s">
        <v>472</v>
      </c>
      <c r="CN98" s="209" t="s">
        <v>472</v>
      </c>
      <c r="CO98" s="209" t="s">
        <v>472</v>
      </c>
      <c r="CP98" s="209" t="s">
        <v>472</v>
      </c>
      <c r="CQ98" s="209" t="s">
        <v>472</v>
      </c>
      <c r="CR98" s="209" t="s">
        <v>472</v>
      </c>
      <c r="CS98" s="209" t="s">
        <v>472</v>
      </c>
      <c r="CT98" s="209" t="s">
        <v>472</v>
      </c>
      <c r="CU98" s="209" t="s">
        <v>472</v>
      </c>
      <c r="CV98" s="209" t="s">
        <v>472</v>
      </c>
      <c r="CW98" s="209" t="s">
        <v>472</v>
      </c>
      <c r="CX98" s="209" t="s">
        <v>472</v>
      </c>
      <c r="CY98" s="209" t="s">
        <v>472</v>
      </c>
      <c r="CZ98" s="209" t="s">
        <v>472</v>
      </c>
      <c r="DA98" s="209" t="s">
        <v>472</v>
      </c>
      <c r="DB98" s="209" t="s">
        <v>472</v>
      </c>
      <c r="DC98" s="209" t="s">
        <v>472</v>
      </c>
    </row>
    <row r="99" spans="1:107">
      <c r="A99" s="213" t="s">
        <v>460</v>
      </c>
      <c r="B99" s="209">
        <v>1760</v>
      </c>
      <c r="C99" s="209">
        <v>1760</v>
      </c>
      <c r="D99" s="215">
        <v>0</v>
      </c>
      <c r="E99" s="216">
        <f t="shared" si="3"/>
        <v>0</v>
      </c>
      <c r="F99" s="217">
        <v>45688</v>
      </c>
      <c r="G99" s="215" t="s">
        <v>148</v>
      </c>
      <c r="H99" s="215" t="s">
        <v>469</v>
      </c>
      <c r="I99" s="209">
        <v>2021</v>
      </c>
      <c r="J99" s="209" t="s">
        <v>461</v>
      </c>
      <c r="K99" s="209" t="s">
        <v>462</v>
      </c>
      <c r="L99" s="218">
        <v>279744</v>
      </c>
      <c r="M99" s="209" t="s">
        <v>463</v>
      </c>
      <c r="N99" s="209" t="s">
        <v>464</v>
      </c>
      <c r="O99" s="209" t="s">
        <v>465</v>
      </c>
      <c r="P99" s="217">
        <v>43073</v>
      </c>
      <c r="Q99" s="217" t="s">
        <v>559</v>
      </c>
      <c r="R99" s="209" t="s">
        <v>464</v>
      </c>
      <c r="S99" s="209" t="s">
        <v>466</v>
      </c>
      <c r="T99" s="209">
        <v>86</v>
      </c>
      <c r="U99" s="218">
        <v>0</v>
      </c>
      <c r="V99" s="219">
        <v>0</v>
      </c>
      <c r="W99" s="209" t="s">
        <v>467</v>
      </c>
      <c r="X99" s="209" t="s">
        <v>468</v>
      </c>
      <c r="Y99" s="209" t="s">
        <v>468</v>
      </c>
      <c r="Z99" s="209" t="s">
        <v>469</v>
      </c>
      <c r="AA99" s="213" t="s">
        <v>460</v>
      </c>
      <c r="AB99" s="216">
        <f t="shared" si="4"/>
        <v>1760</v>
      </c>
      <c r="AC99" s="216">
        <v>7700</v>
      </c>
      <c r="AD99" s="216">
        <f t="shared" si="5"/>
        <v>7700</v>
      </c>
      <c r="AE99" s="209" t="s">
        <v>559</v>
      </c>
      <c r="AF99" s="209" t="s">
        <v>470</v>
      </c>
      <c r="AG99" s="219">
        <v>1137237.19</v>
      </c>
      <c r="AH99" s="209" t="s">
        <v>470</v>
      </c>
      <c r="AI99" s="221">
        <v>42927</v>
      </c>
      <c r="AJ99" s="209" t="s">
        <v>471</v>
      </c>
      <c r="AK99" s="209" t="s">
        <v>472</v>
      </c>
      <c r="AL99" s="209" t="s">
        <v>472</v>
      </c>
      <c r="AM99" s="209" t="s">
        <v>472</v>
      </c>
      <c r="AN99" s="209" t="s">
        <v>472</v>
      </c>
      <c r="AO99" s="209" t="s">
        <v>472</v>
      </c>
      <c r="AP99" s="209" t="s">
        <v>472</v>
      </c>
      <c r="AQ99" s="209" t="s">
        <v>472</v>
      </c>
      <c r="AR99" s="209" t="s">
        <v>472</v>
      </c>
      <c r="AS99" s="209" t="s">
        <v>472</v>
      </c>
      <c r="AT99" s="209" t="s">
        <v>472</v>
      </c>
      <c r="AU99" s="209" t="s">
        <v>472</v>
      </c>
      <c r="AV99" s="209" t="s">
        <v>472</v>
      </c>
      <c r="AW99" s="209" t="s">
        <v>472</v>
      </c>
      <c r="AX99" s="209" t="s">
        <v>472</v>
      </c>
      <c r="AY99" s="209" t="s">
        <v>472</v>
      </c>
      <c r="AZ99" s="209" t="s">
        <v>472</v>
      </c>
      <c r="BA99" s="209" t="s">
        <v>472</v>
      </c>
      <c r="BB99" s="209" t="s">
        <v>472</v>
      </c>
      <c r="BC99" s="209" t="s">
        <v>472</v>
      </c>
      <c r="BD99" s="209" t="s">
        <v>472</v>
      </c>
      <c r="BE99" s="209" t="s">
        <v>472</v>
      </c>
      <c r="BF99" s="209" t="s">
        <v>472</v>
      </c>
      <c r="BG99" s="209" t="s">
        <v>472</v>
      </c>
      <c r="BH99" s="209" t="s">
        <v>472</v>
      </c>
      <c r="BI99" s="209" t="s">
        <v>472</v>
      </c>
      <c r="BJ99" s="209" t="s">
        <v>472</v>
      </c>
      <c r="BK99" s="209" t="s">
        <v>472</v>
      </c>
      <c r="BL99" s="209" t="s">
        <v>472</v>
      </c>
      <c r="BM99" s="209" t="s">
        <v>472</v>
      </c>
      <c r="BN99" s="209" t="s">
        <v>472</v>
      </c>
      <c r="BO99" s="209" t="s">
        <v>472</v>
      </c>
      <c r="BP99" s="209" t="s">
        <v>472</v>
      </c>
      <c r="BQ99" s="209" t="s">
        <v>472</v>
      </c>
      <c r="BR99" s="209" t="s">
        <v>472</v>
      </c>
      <c r="BS99" s="209" t="s">
        <v>472</v>
      </c>
      <c r="BT99" s="209" t="s">
        <v>472</v>
      </c>
      <c r="BU99" s="209" t="s">
        <v>472</v>
      </c>
      <c r="BV99" s="209" t="s">
        <v>472</v>
      </c>
      <c r="BW99" s="209" t="s">
        <v>472</v>
      </c>
      <c r="BX99" s="209" t="s">
        <v>472</v>
      </c>
      <c r="BY99" s="209" t="s">
        <v>472</v>
      </c>
      <c r="BZ99" s="209" t="s">
        <v>472</v>
      </c>
      <c r="CA99" s="209" t="s">
        <v>472</v>
      </c>
      <c r="CB99" s="209" t="s">
        <v>472</v>
      </c>
      <c r="CC99" s="209" t="s">
        <v>472</v>
      </c>
      <c r="CD99" s="209" t="s">
        <v>472</v>
      </c>
      <c r="CE99" s="209" t="s">
        <v>472</v>
      </c>
      <c r="CF99" s="209" t="s">
        <v>472</v>
      </c>
      <c r="CG99" s="209" t="s">
        <v>472</v>
      </c>
      <c r="CH99" s="209" t="s">
        <v>472</v>
      </c>
      <c r="CI99" s="209" t="s">
        <v>472</v>
      </c>
      <c r="CJ99" s="209" t="s">
        <v>472</v>
      </c>
      <c r="CK99" s="209" t="s">
        <v>472</v>
      </c>
      <c r="CL99" s="209" t="s">
        <v>472</v>
      </c>
      <c r="CM99" s="209" t="s">
        <v>472</v>
      </c>
      <c r="CN99" s="209" t="s">
        <v>472</v>
      </c>
      <c r="CO99" s="209" t="s">
        <v>472</v>
      </c>
      <c r="CP99" s="209" t="s">
        <v>472</v>
      </c>
      <c r="CQ99" s="209" t="s">
        <v>472</v>
      </c>
      <c r="CR99" s="209" t="s">
        <v>472</v>
      </c>
      <c r="CS99" s="209" t="s">
        <v>472</v>
      </c>
      <c r="CT99" s="209" t="s">
        <v>472</v>
      </c>
      <c r="CU99" s="209" t="s">
        <v>472</v>
      </c>
      <c r="CV99" s="209" t="s">
        <v>472</v>
      </c>
      <c r="CW99" s="209" t="s">
        <v>472</v>
      </c>
      <c r="CX99" s="209" t="s">
        <v>472</v>
      </c>
      <c r="CY99" s="209" t="s">
        <v>472</v>
      </c>
      <c r="CZ99" s="209" t="s">
        <v>472</v>
      </c>
      <c r="DA99" s="209" t="s">
        <v>472</v>
      </c>
      <c r="DB99" s="209" t="s">
        <v>472</v>
      </c>
      <c r="DC99" s="209" t="s">
        <v>472</v>
      </c>
    </row>
    <row r="100" spans="1:107">
      <c r="A100" s="213" t="s">
        <v>460</v>
      </c>
      <c r="B100" s="209">
        <v>1761</v>
      </c>
      <c r="C100" s="209">
        <v>1761</v>
      </c>
      <c r="D100" s="215">
        <v>9623</v>
      </c>
      <c r="E100" s="216">
        <f t="shared" si="3"/>
        <v>9623</v>
      </c>
      <c r="F100" s="217">
        <v>45688</v>
      </c>
      <c r="G100" s="215" t="s">
        <v>148</v>
      </c>
      <c r="H100" s="215" t="s">
        <v>469</v>
      </c>
      <c r="I100" s="209">
        <v>2021</v>
      </c>
      <c r="J100" s="209" t="s">
        <v>461</v>
      </c>
      <c r="K100" s="209" t="s">
        <v>462</v>
      </c>
      <c r="L100" s="218">
        <v>9842400</v>
      </c>
      <c r="M100" s="209" t="s">
        <v>463</v>
      </c>
      <c r="N100" s="209" t="s">
        <v>464</v>
      </c>
      <c r="O100" s="209" t="s">
        <v>465</v>
      </c>
      <c r="P100" s="217">
        <v>43073</v>
      </c>
      <c r="Q100" s="217" t="s">
        <v>558</v>
      </c>
      <c r="R100" s="209" t="s">
        <v>464</v>
      </c>
      <c r="S100" s="209" t="s">
        <v>466</v>
      </c>
      <c r="T100" s="209">
        <v>20</v>
      </c>
      <c r="U100" s="218">
        <v>0</v>
      </c>
      <c r="V100" s="219">
        <v>0</v>
      </c>
      <c r="W100" s="209" t="s">
        <v>467</v>
      </c>
      <c r="X100" s="209" t="s">
        <v>468</v>
      </c>
      <c r="Y100" s="209" t="s">
        <v>468</v>
      </c>
      <c r="Z100" s="209" t="s">
        <v>469</v>
      </c>
      <c r="AA100" s="213" t="s">
        <v>460</v>
      </c>
      <c r="AB100" s="216">
        <f t="shared" si="4"/>
        <v>1761</v>
      </c>
      <c r="AC100" s="216">
        <v>7696</v>
      </c>
      <c r="AD100" s="216">
        <f t="shared" si="5"/>
        <v>7696</v>
      </c>
      <c r="AE100" s="209" t="s">
        <v>558</v>
      </c>
      <c r="AF100" s="209" t="s">
        <v>470</v>
      </c>
      <c r="AG100" s="219">
        <v>32640616.75</v>
      </c>
      <c r="AH100" s="209" t="s">
        <v>470</v>
      </c>
      <c r="AI100" s="221">
        <v>43010</v>
      </c>
      <c r="AJ100" s="209" t="s">
        <v>471</v>
      </c>
      <c r="AK100" s="209" t="s">
        <v>472</v>
      </c>
      <c r="AL100" s="209" t="s">
        <v>472</v>
      </c>
      <c r="AM100" s="209" t="s">
        <v>472</v>
      </c>
      <c r="AN100" s="209" t="s">
        <v>472</v>
      </c>
      <c r="AO100" s="209" t="s">
        <v>472</v>
      </c>
      <c r="AP100" s="209" t="s">
        <v>472</v>
      </c>
      <c r="AQ100" s="209" t="s">
        <v>472</v>
      </c>
      <c r="AR100" s="209" t="s">
        <v>472</v>
      </c>
      <c r="AS100" s="209" t="s">
        <v>472</v>
      </c>
      <c r="AT100" s="209" t="s">
        <v>472</v>
      </c>
      <c r="AU100" s="209" t="s">
        <v>472</v>
      </c>
      <c r="AV100" s="209" t="s">
        <v>472</v>
      </c>
      <c r="AW100" s="209" t="s">
        <v>472</v>
      </c>
      <c r="AX100" s="209" t="s">
        <v>472</v>
      </c>
      <c r="AY100" s="209" t="s">
        <v>472</v>
      </c>
      <c r="AZ100" s="209" t="s">
        <v>472</v>
      </c>
      <c r="BA100" s="209" t="s">
        <v>472</v>
      </c>
      <c r="BB100" s="209" t="s">
        <v>472</v>
      </c>
      <c r="BC100" s="209" t="s">
        <v>472</v>
      </c>
      <c r="BD100" s="209" t="s">
        <v>472</v>
      </c>
      <c r="BE100" s="209" t="s">
        <v>472</v>
      </c>
      <c r="BF100" s="209" t="s">
        <v>472</v>
      </c>
      <c r="BG100" s="209" t="s">
        <v>472</v>
      </c>
      <c r="BH100" s="209" t="s">
        <v>472</v>
      </c>
      <c r="BI100" s="209" t="s">
        <v>472</v>
      </c>
      <c r="BJ100" s="209" t="s">
        <v>472</v>
      </c>
      <c r="BK100" s="209" t="s">
        <v>472</v>
      </c>
      <c r="BL100" s="209" t="s">
        <v>472</v>
      </c>
      <c r="BM100" s="209" t="s">
        <v>472</v>
      </c>
      <c r="BN100" s="209" t="s">
        <v>472</v>
      </c>
      <c r="BO100" s="209" t="s">
        <v>472</v>
      </c>
      <c r="BP100" s="209" t="s">
        <v>472</v>
      </c>
      <c r="BQ100" s="209" t="s">
        <v>472</v>
      </c>
      <c r="BR100" s="209" t="s">
        <v>472</v>
      </c>
      <c r="BS100" s="209" t="s">
        <v>472</v>
      </c>
      <c r="BT100" s="209" t="s">
        <v>472</v>
      </c>
      <c r="BU100" s="209" t="s">
        <v>472</v>
      </c>
      <c r="BV100" s="209" t="s">
        <v>472</v>
      </c>
      <c r="BW100" s="209" t="s">
        <v>472</v>
      </c>
      <c r="BX100" s="209" t="s">
        <v>472</v>
      </c>
      <c r="BY100" s="209" t="s">
        <v>472</v>
      </c>
      <c r="BZ100" s="209" t="s">
        <v>472</v>
      </c>
      <c r="CA100" s="209" t="s">
        <v>472</v>
      </c>
      <c r="CB100" s="209" t="s">
        <v>472</v>
      </c>
      <c r="CC100" s="209" t="s">
        <v>472</v>
      </c>
      <c r="CD100" s="209" t="s">
        <v>472</v>
      </c>
      <c r="CE100" s="209" t="s">
        <v>472</v>
      </c>
      <c r="CF100" s="209" t="s">
        <v>472</v>
      </c>
      <c r="CG100" s="209" t="s">
        <v>472</v>
      </c>
      <c r="CH100" s="209" t="s">
        <v>472</v>
      </c>
      <c r="CI100" s="209" t="s">
        <v>472</v>
      </c>
      <c r="CJ100" s="209" t="s">
        <v>472</v>
      </c>
      <c r="CK100" s="209" t="s">
        <v>472</v>
      </c>
      <c r="CL100" s="209" t="s">
        <v>472</v>
      </c>
      <c r="CM100" s="209" t="s">
        <v>472</v>
      </c>
      <c r="CN100" s="209" t="s">
        <v>472</v>
      </c>
      <c r="CO100" s="209" t="s">
        <v>472</v>
      </c>
      <c r="CP100" s="209" t="s">
        <v>472</v>
      </c>
      <c r="CQ100" s="209" t="s">
        <v>472</v>
      </c>
      <c r="CR100" s="209" t="s">
        <v>472</v>
      </c>
      <c r="CS100" s="209" t="s">
        <v>472</v>
      </c>
      <c r="CT100" s="209" t="s">
        <v>472</v>
      </c>
      <c r="CU100" s="209" t="s">
        <v>472</v>
      </c>
      <c r="CV100" s="209" t="s">
        <v>472</v>
      </c>
      <c r="CW100" s="209" t="s">
        <v>472</v>
      </c>
      <c r="CX100" s="209" t="s">
        <v>472</v>
      </c>
      <c r="CY100" s="209" t="s">
        <v>472</v>
      </c>
      <c r="CZ100" s="209" t="s">
        <v>472</v>
      </c>
      <c r="DA100" s="209" t="s">
        <v>472</v>
      </c>
      <c r="DB100" s="209" t="s">
        <v>472</v>
      </c>
      <c r="DC100" s="209" t="s">
        <v>472</v>
      </c>
    </row>
    <row r="101" spans="1:107">
      <c r="A101" s="213" t="s">
        <v>460</v>
      </c>
      <c r="B101" s="209">
        <v>1771</v>
      </c>
      <c r="C101" s="209">
        <v>1771</v>
      </c>
      <c r="D101" s="215">
        <v>9767</v>
      </c>
      <c r="E101" s="216">
        <f t="shared" si="3"/>
        <v>9767</v>
      </c>
      <c r="F101" s="217">
        <v>45688</v>
      </c>
      <c r="G101" s="215" t="s">
        <v>148</v>
      </c>
      <c r="H101" s="215" t="s">
        <v>469</v>
      </c>
      <c r="I101" s="209">
        <v>2021</v>
      </c>
      <c r="J101" s="209" t="s">
        <v>461</v>
      </c>
      <c r="K101" s="209" t="s">
        <v>462</v>
      </c>
      <c r="L101" s="218">
        <v>3601248</v>
      </c>
      <c r="M101" s="209" t="s">
        <v>463</v>
      </c>
      <c r="N101" s="209" t="s">
        <v>464</v>
      </c>
      <c r="O101" s="209" t="s">
        <v>465</v>
      </c>
      <c r="P101" s="217">
        <v>43123</v>
      </c>
      <c r="Q101" s="217" t="s">
        <v>558</v>
      </c>
      <c r="R101" s="209" t="s">
        <v>464</v>
      </c>
      <c r="S101" s="209" t="s">
        <v>466</v>
      </c>
      <c r="T101" s="209">
        <v>85</v>
      </c>
      <c r="U101" s="218">
        <v>0</v>
      </c>
      <c r="V101" s="219">
        <v>0</v>
      </c>
      <c r="W101" s="209" t="s">
        <v>467</v>
      </c>
      <c r="X101" s="209" t="s">
        <v>468</v>
      </c>
      <c r="Y101" s="209" t="s">
        <v>468</v>
      </c>
      <c r="Z101" s="209" t="s">
        <v>469</v>
      </c>
      <c r="AA101" s="213" t="s">
        <v>460</v>
      </c>
      <c r="AB101" s="216">
        <f t="shared" si="4"/>
        <v>1771</v>
      </c>
      <c r="AC101" s="216">
        <v>7773</v>
      </c>
      <c r="AD101" s="216">
        <f t="shared" si="5"/>
        <v>7773</v>
      </c>
      <c r="AE101" s="209" t="s">
        <v>558</v>
      </c>
      <c r="AF101" s="209" t="s">
        <v>470</v>
      </c>
      <c r="AG101" s="219">
        <v>12987490.07</v>
      </c>
      <c r="AH101" s="209" t="s">
        <v>470</v>
      </c>
      <c r="AI101" s="221">
        <v>43069</v>
      </c>
      <c r="AJ101" s="209" t="s">
        <v>471</v>
      </c>
      <c r="AK101" s="209" t="s">
        <v>472</v>
      </c>
      <c r="AL101" s="209" t="s">
        <v>472</v>
      </c>
      <c r="AM101" s="209" t="s">
        <v>472</v>
      </c>
      <c r="AN101" s="209" t="s">
        <v>472</v>
      </c>
      <c r="AO101" s="209" t="s">
        <v>472</v>
      </c>
      <c r="AP101" s="209" t="s">
        <v>472</v>
      </c>
      <c r="AQ101" s="209" t="s">
        <v>472</v>
      </c>
      <c r="AR101" s="209" t="s">
        <v>472</v>
      </c>
      <c r="AS101" s="209" t="s">
        <v>472</v>
      </c>
      <c r="AT101" s="209" t="s">
        <v>472</v>
      </c>
      <c r="AU101" s="209" t="s">
        <v>472</v>
      </c>
      <c r="AV101" s="209" t="s">
        <v>472</v>
      </c>
      <c r="AW101" s="209" t="s">
        <v>472</v>
      </c>
      <c r="AX101" s="209" t="s">
        <v>472</v>
      </c>
      <c r="AY101" s="209" t="s">
        <v>472</v>
      </c>
      <c r="AZ101" s="209" t="s">
        <v>472</v>
      </c>
      <c r="BA101" s="209" t="s">
        <v>472</v>
      </c>
      <c r="BB101" s="209" t="s">
        <v>472</v>
      </c>
      <c r="BC101" s="209" t="s">
        <v>472</v>
      </c>
      <c r="BD101" s="209" t="s">
        <v>472</v>
      </c>
      <c r="BE101" s="209" t="s">
        <v>472</v>
      </c>
      <c r="BF101" s="209" t="s">
        <v>472</v>
      </c>
      <c r="BG101" s="209" t="s">
        <v>472</v>
      </c>
      <c r="BH101" s="209" t="s">
        <v>472</v>
      </c>
      <c r="BI101" s="209" t="s">
        <v>472</v>
      </c>
      <c r="BJ101" s="209" t="s">
        <v>472</v>
      </c>
      <c r="BK101" s="209" t="s">
        <v>472</v>
      </c>
      <c r="BL101" s="209" t="s">
        <v>472</v>
      </c>
      <c r="BM101" s="209" t="s">
        <v>472</v>
      </c>
      <c r="BN101" s="209" t="s">
        <v>472</v>
      </c>
      <c r="BO101" s="209" t="s">
        <v>472</v>
      </c>
      <c r="BP101" s="209" t="s">
        <v>472</v>
      </c>
      <c r="BQ101" s="209" t="s">
        <v>472</v>
      </c>
      <c r="BR101" s="209" t="s">
        <v>472</v>
      </c>
      <c r="BS101" s="209" t="s">
        <v>472</v>
      </c>
      <c r="BT101" s="209" t="s">
        <v>472</v>
      </c>
      <c r="BU101" s="209" t="s">
        <v>472</v>
      </c>
      <c r="BV101" s="209" t="s">
        <v>472</v>
      </c>
      <c r="BW101" s="209" t="s">
        <v>472</v>
      </c>
      <c r="BX101" s="209" t="s">
        <v>472</v>
      </c>
      <c r="BY101" s="209" t="s">
        <v>472</v>
      </c>
      <c r="BZ101" s="209" t="s">
        <v>472</v>
      </c>
      <c r="CA101" s="209" t="s">
        <v>472</v>
      </c>
      <c r="CB101" s="209" t="s">
        <v>472</v>
      </c>
      <c r="CC101" s="209" t="s">
        <v>472</v>
      </c>
      <c r="CD101" s="209" t="s">
        <v>472</v>
      </c>
      <c r="CE101" s="209" t="s">
        <v>472</v>
      </c>
      <c r="CF101" s="209" t="s">
        <v>472</v>
      </c>
      <c r="CG101" s="209" t="s">
        <v>472</v>
      </c>
      <c r="CH101" s="209" t="s">
        <v>472</v>
      </c>
      <c r="CI101" s="209" t="s">
        <v>472</v>
      </c>
      <c r="CJ101" s="209" t="s">
        <v>472</v>
      </c>
      <c r="CK101" s="209" t="s">
        <v>472</v>
      </c>
      <c r="CL101" s="209" t="s">
        <v>472</v>
      </c>
      <c r="CM101" s="209" t="s">
        <v>472</v>
      </c>
      <c r="CN101" s="209" t="s">
        <v>472</v>
      </c>
      <c r="CO101" s="209" t="s">
        <v>472</v>
      </c>
      <c r="CP101" s="209" t="s">
        <v>472</v>
      </c>
      <c r="CQ101" s="209" t="s">
        <v>472</v>
      </c>
      <c r="CR101" s="209" t="s">
        <v>472</v>
      </c>
      <c r="CS101" s="209" t="s">
        <v>472</v>
      </c>
      <c r="CT101" s="209" t="s">
        <v>472</v>
      </c>
      <c r="CU101" s="209" t="s">
        <v>472</v>
      </c>
      <c r="CV101" s="209" t="s">
        <v>472</v>
      </c>
      <c r="CW101" s="209" t="s">
        <v>472</v>
      </c>
      <c r="CX101" s="209" t="s">
        <v>472</v>
      </c>
      <c r="CY101" s="209" t="s">
        <v>472</v>
      </c>
      <c r="CZ101" s="209" t="s">
        <v>472</v>
      </c>
      <c r="DA101" s="209" t="s">
        <v>472</v>
      </c>
      <c r="DB101" s="209" t="s">
        <v>472</v>
      </c>
      <c r="DC101" s="209" t="s">
        <v>472</v>
      </c>
    </row>
    <row r="102" spans="1:107">
      <c r="A102" s="213" t="s">
        <v>460</v>
      </c>
      <c r="B102" s="209">
        <v>1781</v>
      </c>
      <c r="C102" s="209">
        <v>1781</v>
      </c>
      <c r="D102" s="215">
        <v>8122</v>
      </c>
      <c r="E102" s="216">
        <f t="shared" si="3"/>
        <v>8122</v>
      </c>
      <c r="F102" s="217">
        <v>45688</v>
      </c>
      <c r="G102" s="215" t="s">
        <v>148</v>
      </c>
      <c r="H102" s="215" t="s">
        <v>469</v>
      </c>
      <c r="I102" s="209">
        <v>2021</v>
      </c>
      <c r="J102" s="209" t="s">
        <v>461</v>
      </c>
      <c r="K102" s="209" t="s">
        <v>462</v>
      </c>
      <c r="L102" s="218">
        <v>1173364</v>
      </c>
      <c r="M102" s="209" t="s">
        <v>463</v>
      </c>
      <c r="N102" s="209" t="s">
        <v>464</v>
      </c>
      <c r="O102" s="209" t="s">
        <v>465</v>
      </c>
      <c r="P102" s="217">
        <v>43160</v>
      </c>
      <c r="Q102" s="217" t="s">
        <v>558</v>
      </c>
      <c r="R102" s="209" t="s">
        <v>464</v>
      </c>
      <c r="S102" s="209" t="s">
        <v>466</v>
      </c>
      <c r="T102" s="209">
        <v>19</v>
      </c>
      <c r="U102" s="218">
        <v>0</v>
      </c>
      <c r="V102" s="219">
        <v>0</v>
      </c>
      <c r="W102" s="209" t="s">
        <v>467</v>
      </c>
      <c r="X102" s="209" t="s">
        <v>468</v>
      </c>
      <c r="Y102" s="209" t="s">
        <v>468</v>
      </c>
      <c r="Z102" s="209" t="s">
        <v>469</v>
      </c>
      <c r="AA102" s="213" t="s">
        <v>460</v>
      </c>
      <c r="AB102" s="216">
        <f t="shared" si="4"/>
        <v>1781</v>
      </c>
      <c r="AC102" s="216">
        <v>6571</v>
      </c>
      <c r="AD102" s="216">
        <f t="shared" si="5"/>
        <v>6571</v>
      </c>
      <c r="AE102" s="209" t="s">
        <v>558</v>
      </c>
      <c r="AF102" s="209" t="s">
        <v>470</v>
      </c>
      <c r="AG102" s="219">
        <v>5524480.29</v>
      </c>
      <c r="AH102" s="209" t="s">
        <v>470</v>
      </c>
      <c r="AI102" s="221">
        <v>43152</v>
      </c>
      <c r="AJ102" s="209" t="s">
        <v>471</v>
      </c>
      <c r="AK102" s="209" t="s">
        <v>472</v>
      </c>
      <c r="AL102" s="209" t="s">
        <v>472</v>
      </c>
      <c r="AM102" s="209" t="s">
        <v>472</v>
      </c>
      <c r="AN102" s="209" t="s">
        <v>472</v>
      </c>
      <c r="AO102" s="209" t="s">
        <v>472</v>
      </c>
      <c r="AP102" s="209" t="s">
        <v>472</v>
      </c>
      <c r="AQ102" s="209" t="s">
        <v>472</v>
      </c>
      <c r="AR102" s="209" t="s">
        <v>472</v>
      </c>
      <c r="AS102" s="209" t="s">
        <v>472</v>
      </c>
      <c r="AT102" s="209" t="s">
        <v>472</v>
      </c>
      <c r="AU102" s="209" t="s">
        <v>472</v>
      </c>
      <c r="AV102" s="209" t="s">
        <v>472</v>
      </c>
      <c r="AW102" s="209" t="s">
        <v>472</v>
      </c>
      <c r="AX102" s="209" t="s">
        <v>472</v>
      </c>
      <c r="AY102" s="209" t="s">
        <v>472</v>
      </c>
      <c r="AZ102" s="209" t="s">
        <v>472</v>
      </c>
      <c r="BA102" s="209" t="s">
        <v>472</v>
      </c>
      <c r="BB102" s="209" t="s">
        <v>472</v>
      </c>
      <c r="BC102" s="209" t="s">
        <v>472</v>
      </c>
      <c r="BD102" s="209" t="s">
        <v>472</v>
      </c>
      <c r="BE102" s="209" t="s">
        <v>472</v>
      </c>
      <c r="BF102" s="209" t="s">
        <v>472</v>
      </c>
      <c r="BG102" s="209" t="s">
        <v>472</v>
      </c>
      <c r="BH102" s="209" t="s">
        <v>472</v>
      </c>
      <c r="BI102" s="209" t="s">
        <v>472</v>
      </c>
      <c r="BJ102" s="209" t="s">
        <v>472</v>
      </c>
      <c r="BK102" s="209" t="s">
        <v>472</v>
      </c>
      <c r="BL102" s="209" t="s">
        <v>472</v>
      </c>
      <c r="BM102" s="209" t="s">
        <v>472</v>
      </c>
      <c r="BN102" s="209" t="s">
        <v>472</v>
      </c>
      <c r="BO102" s="209" t="s">
        <v>472</v>
      </c>
      <c r="BP102" s="209" t="s">
        <v>472</v>
      </c>
      <c r="BQ102" s="209" t="s">
        <v>472</v>
      </c>
      <c r="BR102" s="209" t="s">
        <v>472</v>
      </c>
      <c r="BS102" s="209" t="s">
        <v>472</v>
      </c>
      <c r="BT102" s="209" t="s">
        <v>472</v>
      </c>
      <c r="BU102" s="209" t="s">
        <v>472</v>
      </c>
      <c r="BV102" s="209" t="s">
        <v>472</v>
      </c>
      <c r="BW102" s="209" t="s">
        <v>472</v>
      </c>
      <c r="BX102" s="209" t="s">
        <v>472</v>
      </c>
      <c r="BY102" s="209" t="s">
        <v>472</v>
      </c>
      <c r="BZ102" s="209" t="s">
        <v>472</v>
      </c>
      <c r="CA102" s="209" t="s">
        <v>472</v>
      </c>
      <c r="CB102" s="209" t="s">
        <v>472</v>
      </c>
      <c r="CC102" s="209" t="s">
        <v>472</v>
      </c>
      <c r="CD102" s="209" t="s">
        <v>472</v>
      </c>
      <c r="CE102" s="209" t="s">
        <v>472</v>
      </c>
      <c r="CF102" s="209" t="s">
        <v>472</v>
      </c>
      <c r="CG102" s="209" t="s">
        <v>472</v>
      </c>
      <c r="CH102" s="209" t="s">
        <v>472</v>
      </c>
      <c r="CI102" s="209" t="s">
        <v>472</v>
      </c>
      <c r="CJ102" s="209" t="s">
        <v>472</v>
      </c>
      <c r="CK102" s="209" t="s">
        <v>472</v>
      </c>
      <c r="CL102" s="209" t="s">
        <v>472</v>
      </c>
      <c r="CM102" s="209" t="s">
        <v>472</v>
      </c>
      <c r="CN102" s="209" t="s">
        <v>472</v>
      </c>
      <c r="CO102" s="209" t="s">
        <v>472</v>
      </c>
      <c r="CP102" s="209" t="s">
        <v>472</v>
      </c>
      <c r="CQ102" s="209" t="s">
        <v>472</v>
      </c>
      <c r="CR102" s="209" t="s">
        <v>472</v>
      </c>
      <c r="CS102" s="209" t="s">
        <v>472</v>
      </c>
      <c r="CT102" s="209" t="s">
        <v>472</v>
      </c>
      <c r="CU102" s="209" t="s">
        <v>472</v>
      </c>
      <c r="CV102" s="209" t="s">
        <v>472</v>
      </c>
      <c r="CW102" s="209" t="s">
        <v>472</v>
      </c>
      <c r="CX102" s="209" t="s">
        <v>472</v>
      </c>
      <c r="CY102" s="209" t="s">
        <v>472</v>
      </c>
      <c r="CZ102" s="209" t="s">
        <v>472</v>
      </c>
      <c r="DA102" s="209" t="s">
        <v>472</v>
      </c>
      <c r="DB102" s="209" t="s">
        <v>472</v>
      </c>
      <c r="DC102" s="209" t="s">
        <v>472</v>
      </c>
    </row>
    <row r="103" spans="1:107">
      <c r="A103" s="213" t="s">
        <v>460</v>
      </c>
      <c r="B103" s="209">
        <v>1782</v>
      </c>
      <c r="C103" s="209">
        <v>1782</v>
      </c>
      <c r="D103" s="215">
        <v>9732</v>
      </c>
      <c r="E103" s="216">
        <f t="shared" si="3"/>
        <v>9732</v>
      </c>
      <c r="F103" s="217">
        <v>45688</v>
      </c>
      <c r="G103" s="215" t="s">
        <v>148</v>
      </c>
      <c r="H103" s="215" t="s">
        <v>469</v>
      </c>
      <c r="I103" s="209">
        <v>2021</v>
      </c>
      <c r="J103" s="209" t="s">
        <v>461</v>
      </c>
      <c r="K103" s="209" t="s">
        <v>462</v>
      </c>
      <c r="L103" s="218">
        <v>879816</v>
      </c>
      <c r="M103" s="209" t="s">
        <v>463</v>
      </c>
      <c r="N103" s="209" t="s">
        <v>464</v>
      </c>
      <c r="O103" s="209" t="s">
        <v>465</v>
      </c>
      <c r="P103" s="217">
        <v>43168</v>
      </c>
      <c r="Q103" s="217" t="s">
        <v>559</v>
      </c>
      <c r="R103" s="209" t="s">
        <v>464</v>
      </c>
      <c r="S103" s="209" t="s">
        <v>466</v>
      </c>
      <c r="T103" s="209">
        <v>80</v>
      </c>
      <c r="U103" s="218">
        <v>0</v>
      </c>
      <c r="V103" s="219">
        <v>0</v>
      </c>
      <c r="W103" s="209" t="s">
        <v>467</v>
      </c>
      <c r="X103" s="209" t="s">
        <v>468</v>
      </c>
      <c r="Y103" s="209" t="s">
        <v>468</v>
      </c>
      <c r="Z103" s="209" t="s">
        <v>469</v>
      </c>
      <c r="AA103" s="213" t="s">
        <v>460</v>
      </c>
      <c r="AB103" s="216">
        <f t="shared" si="4"/>
        <v>1782</v>
      </c>
      <c r="AC103" s="216">
        <v>149</v>
      </c>
      <c r="AD103" s="216">
        <f t="shared" si="5"/>
        <v>149</v>
      </c>
      <c r="AE103" s="209" t="s">
        <v>559</v>
      </c>
      <c r="AF103" s="209" t="s">
        <v>470</v>
      </c>
      <c r="AG103" s="219">
        <v>1624920.15</v>
      </c>
      <c r="AH103" s="209" t="s">
        <v>470</v>
      </c>
      <c r="AI103" s="221">
        <v>43046</v>
      </c>
      <c r="AJ103" s="209" t="s">
        <v>471</v>
      </c>
      <c r="AK103" s="209" t="s">
        <v>472</v>
      </c>
      <c r="AL103" s="209" t="s">
        <v>472</v>
      </c>
      <c r="AM103" s="209" t="s">
        <v>472</v>
      </c>
      <c r="AN103" s="209" t="s">
        <v>472</v>
      </c>
      <c r="AO103" s="209" t="s">
        <v>472</v>
      </c>
      <c r="AP103" s="209" t="s">
        <v>472</v>
      </c>
      <c r="AQ103" s="209" t="s">
        <v>472</v>
      </c>
      <c r="AR103" s="209" t="s">
        <v>472</v>
      </c>
      <c r="AS103" s="209" t="s">
        <v>472</v>
      </c>
      <c r="AT103" s="209" t="s">
        <v>472</v>
      </c>
      <c r="AU103" s="209" t="s">
        <v>472</v>
      </c>
      <c r="AV103" s="209" t="s">
        <v>472</v>
      </c>
      <c r="AW103" s="209" t="s">
        <v>472</v>
      </c>
      <c r="AX103" s="209" t="s">
        <v>472</v>
      </c>
      <c r="AY103" s="209" t="s">
        <v>472</v>
      </c>
      <c r="AZ103" s="209" t="s">
        <v>472</v>
      </c>
      <c r="BA103" s="209" t="s">
        <v>472</v>
      </c>
      <c r="BB103" s="209" t="s">
        <v>472</v>
      </c>
      <c r="BC103" s="209" t="s">
        <v>472</v>
      </c>
      <c r="BD103" s="209" t="s">
        <v>472</v>
      </c>
      <c r="BE103" s="209" t="s">
        <v>472</v>
      </c>
      <c r="BF103" s="209" t="s">
        <v>472</v>
      </c>
      <c r="BG103" s="209" t="s">
        <v>472</v>
      </c>
      <c r="BH103" s="209" t="s">
        <v>472</v>
      </c>
      <c r="BI103" s="209" t="s">
        <v>472</v>
      </c>
      <c r="BJ103" s="209" t="s">
        <v>472</v>
      </c>
      <c r="BK103" s="209" t="s">
        <v>472</v>
      </c>
      <c r="BL103" s="209" t="s">
        <v>472</v>
      </c>
      <c r="BM103" s="209" t="s">
        <v>472</v>
      </c>
      <c r="BN103" s="209" t="s">
        <v>472</v>
      </c>
      <c r="BO103" s="209" t="s">
        <v>472</v>
      </c>
      <c r="BP103" s="209" t="s">
        <v>472</v>
      </c>
      <c r="BQ103" s="209" t="s">
        <v>472</v>
      </c>
      <c r="BR103" s="209" t="s">
        <v>472</v>
      </c>
      <c r="BS103" s="209" t="s">
        <v>472</v>
      </c>
      <c r="BT103" s="209" t="s">
        <v>472</v>
      </c>
      <c r="BU103" s="209" t="s">
        <v>472</v>
      </c>
      <c r="BV103" s="209" t="s">
        <v>472</v>
      </c>
      <c r="BW103" s="209" t="s">
        <v>472</v>
      </c>
      <c r="BX103" s="209" t="s">
        <v>472</v>
      </c>
      <c r="BY103" s="209" t="s">
        <v>472</v>
      </c>
      <c r="BZ103" s="209" t="s">
        <v>472</v>
      </c>
      <c r="CA103" s="209" t="s">
        <v>472</v>
      </c>
      <c r="CB103" s="209" t="s">
        <v>472</v>
      </c>
      <c r="CC103" s="209" t="s">
        <v>472</v>
      </c>
      <c r="CD103" s="209" t="s">
        <v>472</v>
      </c>
      <c r="CE103" s="209" t="s">
        <v>472</v>
      </c>
      <c r="CF103" s="209" t="s">
        <v>472</v>
      </c>
      <c r="CG103" s="209" t="s">
        <v>472</v>
      </c>
      <c r="CH103" s="209" t="s">
        <v>472</v>
      </c>
      <c r="CI103" s="209" t="s">
        <v>472</v>
      </c>
      <c r="CJ103" s="209" t="s">
        <v>472</v>
      </c>
      <c r="CK103" s="209" t="s">
        <v>472</v>
      </c>
      <c r="CL103" s="209" t="s">
        <v>472</v>
      </c>
      <c r="CM103" s="209" t="s">
        <v>472</v>
      </c>
      <c r="CN103" s="209" t="s">
        <v>472</v>
      </c>
      <c r="CO103" s="209" t="s">
        <v>472</v>
      </c>
      <c r="CP103" s="209" t="s">
        <v>472</v>
      </c>
      <c r="CQ103" s="209" t="s">
        <v>472</v>
      </c>
      <c r="CR103" s="209" t="s">
        <v>472</v>
      </c>
      <c r="CS103" s="209" t="s">
        <v>472</v>
      </c>
      <c r="CT103" s="209" t="s">
        <v>472</v>
      </c>
      <c r="CU103" s="209" t="s">
        <v>472</v>
      </c>
      <c r="CV103" s="209" t="s">
        <v>472</v>
      </c>
      <c r="CW103" s="209" t="s">
        <v>472</v>
      </c>
      <c r="CX103" s="209" t="s">
        <v>472</v>
      </c>
      <c r="CY103" s="209" t="s">
        <v>472</v>
      </c>
      <c r="CZ103" s="209" t="s">
        <v>472</v>
      </c>
      <c r="DA103" s="209" t="s">
        <v>472</v>
      </c>
      <c r="DB103" s="209" t="s">
        <v>472</v>
      </c>
      <c r="DC103" s="209" t="s">
        <v>472</v>
      </c>
    </row>
    <row r="104" spans="1:107">
      <c r="A104" s="213" t="s">
        <v>460</v>
      </c>
      <c r="B104" s="209">
        <v>1788</v>
      </c>
      <c r="C104" s="209">
        <v>1788</v>
      </c>
      <c r="D104" s="215">
        <v>8796</v>
      </c>
      <c r="E104" s="216">
        <f t="shared" si="3"/>
        <v>8796</v>
      </c>
      <c r="F104" s="217">
        <v>45688</v>
      </c>
      <c r="G104" s="215" t="s">
        <v>148</v>
      </c>
      <c r="H104" s="215" t="s">
        <v>469</v>
      </c>
      <c r="I104" s="209">
        <v>2021</v>
      </c>
      <c r="J104" s="209" t="s">
        <v>461</v>
      </c>
      <c r="K104" s="209" t="s">
        <v>462</v>
      </c>
      <c r="L104" s="218">
        <v>2437458</v>
      </c>
      <c r="M104" s="209" t="s">
        <v>463</v>
      </c>
      <c r="N104" s="209" t="s">
        <v>464</v>
      </c>
      <c r="O104" s="209" t="s">
        <v>465</v>
      </c>
      <c r="P104" s="217">
        <v>43187</v>
      </c>
      <c r="Q104" s="217" t="s">
        <v>558</v>
      </c>
      <c r="R104" s="209" t="s">
        <v>464</v>
      </c>
      <c r="S104" s="209" t="s">
        <v>466</v>
      </c>
      <c r="T104" s="209">
        <v>80</v>
      </c>
      <c r="U104" s="218">
        <v>0</v>
      </c>
      <c r="V104" s="219">
        <v>0</v>
      </c>
      <c r="W104" s="209" t="s">
        <v>467</v>
      </c>
      <c r="X104" s="209" t="s">
        <v>468</v>
      </c>
      <c r="Y104" s="209" t="s">
        <v>468</v>
      </c>
      <c r="Z104" s="209" t="s">
        <v>469</v>
      </c>
      <c r="AA104" s="213" t="s">
        <v>460</v>
      </c>
      <c r="AB104" s="216">
        <f t="shared" si="4"/>
        <v>1788</v>
      </c>
      <c r="AC104" s="216">
        <v>79</v>
      </c>
      <c r="AD104" s="216">
        <f t="shared" si="5"/>
        <v>79</v>
      </c>
      <c r="AE104" s="209" t="s">
        <v>558</v>
      </c>
      <c r="AF104" s="209" t="s">
        <v>470</v>
      </c>
      <c r="AG104" s="219">
        <v>7415256</v>
      </c>
      <c r="AH104" s="209" t="s">
        <v>470</v>
      </c>
      <c r="AI104" s="221">
        <v>43144</v>
      </c>
      <c r="AJ104" s="209" t="s">
        <v>471</v>
      </c>
      <c r="AK104" s="209" t="s">
        <v>472</v>
      </c>
      <c r="AL104" s="209" t="s">
        <v>472</v>
      </c>
      <c r="AM104" s="209" t="s">
        <v>472</v>
      </c>
      <c r="AN104" s="209" t="s">
        <v>472</v>
      </c>
      <c r="AO104" s="209" t="s">
        <v>472</v>
      </c>
      <c r="AP104" s="209" t="s">
        <v>472</v>
      </c>
      <c r="AQ104" s="209" t="s">
        <v>472</v>
      </c>
      <c r="AR104" s="209" t="s">
        <v>472</v>
      </c>
      <c r="AS104" s="209" t="s">
        <v>472</v>
      </c>
      <c r="AT104" s="209" t="s">
        <v>472</v>
      </c>
      <c r="AU104" s="209" t="s">
        <v>472</v>
      </c>
      <c r="AV104" s="209" t="s">
        <v>472</v>
      </c>
      <c r="AW104" s="209" t="s">
        <v>472</v>
      </c>
      <c r="AX104" s="209" t="s">
        <v>472</v>
      </c>
      <c r="AY104" s="209" t="s">
        <v>472</v>
      </c>
      <c r="AZ104" s="209" t="s">
        <v>472</v>
      </c>
      <c r="BA104" s="209" t="s">
        <v>472</v>
      </c>
      <c r="BB104" s="209" t="s">
        <v>472</v>
      </c>
      <c r="BC104" s="209" t="s">
        <v>472</v>
      </c>
      <c r="BD104" s="209" t="s">
        <v>472</v>
      </c>
      <c r="BE104" s="209" t="s">
        <v>472</v>
      </c>
      <c r="BF104" s="209" t="s">
        <v>472</v>
      </c>
      <c r="BG104" s="209" t="s">
        <v>472</v>
      </c>
      <c r="BH104" s="209" t="s">
        <v>472</v>
      </c>
      <c r="BI104" s="209" t="s">
        <v>472</v>
      </c>
      <c r="BJ104" s="209" t="s">
        <v>472</v>
      </c>
      <c r="BK104" s="209" t="s">
        <v>472</v>
      </c>
      <c r="BL104" s="209" t="s">
        <v>472</v>
      </c>
      <c r="BM104" s="209" t="s">
        <v>472</v>
      </c>
      <c r="BN104" s="209" t="s">
        <v>472</v>
      </c>
      <c r="BO104" s="209" t="s">
        <v>472</v>
      </c>
      <c r="BP104" s="209" t="s">
        <v>472</v>
      </c>
      <c r="BQ104" s="209" t="s">
        <v>472</v>
      </c>
      <c r="BR104" s="209" t="s">
        <v>472</v>
      </c>
      <c r="BS104" s="209" t="s">
        <v>472</v>
      </c>
      <c r="BT104" s="209" t="s">
        <v>472</v>
      </c>
      <c r="BU104" s="209" t="s">
        <v>472</v>
      </c>
      <c r="BV104" s="209" t="s">
        <v>472</v>
      </c>
      <c r="BW104" s="209" t="s">
        <v>472</v>
      </c>
      <c r="BX104" s="209" t="s">
        <v>472</v>
      </c>
      <c r="BY104" s="209" t="s">
        <v>472</v>
      </c>
      <c r="BZ104" s="209" t="s">
        <v>472</v>
      </c>
      <c r="CA104" s="209" t="s">
        <v>472</v>
      </c>
      <c r="CB104" s="209" t="s">
        <v>472</v>
      </c>
      <c r="CC104" s="209" t="s">
        <v>472</v>
      </c>
      <c r="CD104" s="209" t="s">
        <v>472</v>
      </c>
      <c r="CE104" s="209" t="s">
        <v>472</v>
      </c>
      <c r="CF104" s="209" t="s">
        <v>472</v>
      </c>
      <c r="CG104" s="209" t="s">
        <v>472</v>
      </c>
      <c r="CH104" s="209" t="s">
        <v>472</v>
      </c>
      <c r="CI104" s="209" t="s">
        <v>472</v>
      </c>
      <c r="CJ104" s="209" t="s">
        <v>472</v>
      </c>
      <c r="CK104" s="209" t="s">
        <v>472</v>
      </c>
      <c r="CL104" s="209" t="s">
        <v>472</v>
      </c>
      <c r="CM104" s="209" t="s">
        <v>472</v>
      </c>
      <c r="CN104" s="209" t="s">
        <v>472</v>
      </c>
      <c r="CO104" s="209" t="s">
        <v>472</v>
      </c>
      <c r="CP104" s="209" t="s">
        <v>472</v>
      </c>
      <c r="CQ104" s="209" t="s">
        <v>472</v>
      </c>
      <c r="CR104" s="209" t="s">
        <v>472</v>
      </c>
      <c r="CS104" s="209" t="s">
        <v>472</v>
      </c>
      <c r="CT104" s="209" t="s">
        <v>472</v>
      </c>
      <c r="CU104" s="209" t="s">
        <v>472</v>
      </c>
      <c r="CV104" s="209" t="s">
        <v>472</v>
      </c>
      <c r="CW104" s="209" t="s">
        <v>472</v>
      </c>
      <c r="CX104" s="209" t="s">
        <v>472</v>
      </c>
      <c r="CY104" s="209" t="s">
        <v>472</v>
      </c>
      <c r="CZ104" s="209" t="s">
        <v>472</v>
      </c>
      <c r="DA104" s="209" t="s">
        <v>472</v>
      </c>
      <c r="DB104" s="209" t="s">
        <v>472</v>
      </c>
      <c r="DC104" s="209" t="s">
        <v>472</v>
      </c>
    </row>
    <row r="105" spans="1:107">
      <c r="A105" s="213" t="s">
        <v>460</v>
      </c>
      <c r="B105" s="209">
        <v>1789</v>
      </c>
      <c r="C105" s="209">
        <v>1789</v>
      </c>
      <c r="D105" s="215">
        <v>8796</v>
      </c>
      <c r="E105" s="216">
        <f t="shared" si="3"/>
        <v>8796</v>
      </c>
      <c r="F105" s="217">
        <v>45688</v>
      </c>
      <c r="G105" s="215" t="s">
        <v>148</v>
      </c>
      <c r="H105" s="215" t="s">
        <v>469</v>
      </c>
      <c r="I105" s="209">
        <v>2021</v>
      </c>
      <c r="J105" s="209" t="s">
        <v>461</v>
      </c>
      <c r="K105" s="209" t="s">
        <v>462</v>
      </c>
      <c r="L105" s="218">
        <v>1951140</v>
      </c>
      <c r="M105" s="209" t="s">
        <v>463</v>
      </c>
      <c r="N105" s="209" t="s">
        <v>464</v>
      </c>
      <c r="O105" s="209" t="s">
        <v>465</v>
      </c>
      <c r="P105" s="217">
        <v>43188</v>
      </c>
      <c r="Q105" s="217" t="s">
        <v>558</v>
      </c>
      <c r="R105" s="209" t="s">
        <v>464</v>
      </c>
      <c r="S105" s="209" t="s">
        <v>466</v>
      </c>
      <c r="T105" s="209">
        <v>77</v>
      </c>
      <c r="U105" s="218">
        <v>0</v>
      </c>
      <c r="V105" s="219">
        <v>0</v>
      </c>
      <c r="W105" s="209" t="s">
        <v>467</v>
      </c>
      <c r="X105" s="209" t="s">
        <v>468</v>
      </c>
      <c r="Y105" s="209" t="s">
        <v>468</v>
      </c>
      <c r="Z105" s="209" t="s">
        <v>469</v>
      </c>
      <c r="AA105" s="213" t="s">
        <v>460</v>
      </c>
      <c r="AB105" s="216">
        <f t="shared" si="4"/>
        <v>1789</v>
      </c>
      <c r="AC105" s="216">
        <v>42</v>
      </c>
      <c r="AD105" s="216">
        <f t="shared" si="5"/>
        <v>42</v>
      </c>
      <c r="AE105" s="209" t="s">
        <v>558</v>
      </c>
      <c r="AF105" s="209" t="s">
        <v>470</v>
      </c>
      <c r="AG105" s="219">
        <v>5264689</v>
      </c>
      <c r="AH105" s="209" t="s">
        <v>470</v>
      </c>
      <c r="AI105" s="221">
        <v>43144</v>
      </c>
      <c r="AJ105" s="209" t="s">
        <v>471</v>
      </c>
      <c r="AK105" s="209" t="s">
        <v>472</v>
      </c>
      <c r="AL105" s="209" t="s">
        <v>472</v>
      </c>
      <c r="AM105" s="209" t="s">
        <v>472</v>
      </c>
      <c r="AN105" s="209" t="s">
        <v>472</v>
      </c>
      <c r="AO105" s="209" t="s">
        <v>472</v>
      </c>
      <c r="AP105" s="209" t="s">
        <v>472</v>
      </c>
      <c r="AQ105" s="209" t="s">
        <v>472</v>
      </c>
      <c r="AR105" s="209" t="s">
        <v>472</v>
      </c>
      <c r="AS105" s="209" t="s">
        <v>472</v>
      </c>
      <c r="AT105" s="209" t="s">
        <v>472</v>
      </c>
      <c r="AU105" s="209" t="s">
        <v>472</v>
      </c>
      <c r="AV105" s="209" t="s">
        <v>472</v>
      </c>
      <c r="AW105" s="209" t="s">
        <v>472</v>
      </c>
      <c r="AX105" s="209" t="s">
        <v>472</v>
      </c>
      <c r="AY105" s="209" t="s">
        <v>472</v>
      </c>
      <c r="AZ105" s="209" t="s">
        <v>472</v>
      </c>
      <c r="BA105" s="209" t="s">
        <v>472</v>
      </c>
      <c r="BB105" s="209" t="s">
        <v>472</v>
      </c>
      <c r="BC105" s="209" t="s">
        <v>472</v>
      </c>
      <c r="BD105" s="209" t="s">
        <v>472</v>
      </c>
      <c r="BE105" s="209" t="s">
        <v>472</v>
      </c>
      <c r="BF105" s="209" t="s">
        <v>472</v>
      </c>
      <c r="BG105" s="209" t="s">
        <v>472</v>
      </c>
      <c r="BH105" s="209" t="s">
        <v>472</v>
      </c>
      <c r="BI105" s="209" t="s">
        <v>472</v>
      </c>
      <c r="BJ105" s="209" t="s">
        <v>472</v>
      </c>
      <c r="BK105" s="209" t="s">
        <v>472</v>
      </c>
      <c r="BL105" s="209" t="s">
        <v>472</v>
      </c>
      <c r="BM105" s="209" t="s">
        <v>472</v>
      </c>
      <c r="BN105" s="209" t="s">
        <v>472</v>
      </c>
      <c r="BO105" s="209" t="s">
        <v>472</v>
      </c>
      <c r="BP105" s="209" t="s">
        <v>472</v>
      </c>
      <c r="BQ105" s="209" t="s">
        <v>472</v>
      </c>
      <c r="BR105" s="209" t="s">
        <v>472</v>
      </c>
      <c r="BS105" s="209" t="s">
        <v>472</v>
      </c>
      <c r="BT105" s="209" t="s">
        <v>472</v>
      </c>
      <c r="BU105" s="209" t="s">
        <v>472</v>
      </c>
      <c r="BV105" s="209" t="s">
        <v>472</v>
      </c>
      <c r="BW105" s="209" t="s">
        <v>472</v>
      </c>
      <c r="BX105" s="209" t="s">
        <v>472</v>
      </c>
      <c r="BY105" s="209" t="s">
        <v>472</v>
      </c>
      <c r="BZ105" s="209" t="s">
        <v>472</v>
      </c>
      <c r="CA105" s="209" t="s">
        <v>472</v>
      </c>
      <c r="CB105" s="209" t="s">
        <v>472</v>
      </c>
      <c r="CC105" s="209" t="s">
        <v>472</v>
      </c>
      <c r="CD105" s="209" t="s">
        <v>472</v>
      </c>
      <c r="CE105" s="209" t="s">
        <v>472</v>
      </c>
      <c r="CF105" s="209" t="s">
        <v>472</v>
      </c>
      <c r="CG105" s="209" t="s">
        <v>472</v>
      </c>
      <c r="CH105" s="209" t="s">
        <v>472</v>
      </c>
      <c r="CI105" s="209" t="s">
        <v>472</v>
      </c>
      <c r="CJ105" s="209" t="s">
        <v>472</v>
      </c>
      <c r="CK105" s="209" t="s">
        <v>472</v>
      </c>
      <c r="CL105" s="209" t="s">
        <v>472</v>
      </c>
      <c r="CM105" s="209" t="s">
        <v>472</v>
      </c>
      <c r="CN105" s="209" t="s">
        <v>472</v>
      </c>
      <c r="CO105" s="209" t="s">
        <v>472</v>
      </c>
      <c r="CP105" s="209" t="s">
        <v>472</v>
      </c>
      <c r="CQ105" s="209" t="s">
        <v>472</v>
      </c>
      <c r="CR105" s="209" t="s">
        <v>472</v>
      </c>
      <c r="CS105" s="209" t="s">
        <v>472</v>
      </c>
      <c r="CT105" s="209" t="s">
        <v>472</v>
      </c>
      <c r="CU105" s="209" t="s">
        <v>472</v>
      </c>
      <c r="CV105" s="209" t="s">
        <v>472</v>
      </c>
      <c r="CW105" s="209" t="s">
        <v>472</v>
      </c>
      <c r="CX105" s="209" t="s">
        <v>472</v>
      </c>
      <c r="CY105" s="209" t="s">
        <v>472</v>
      </c>
      <c r="CZ105" s="209" t="s">
        <v>472</v>
      </c>
      <c r="DA105" s="209" t="s">
        <v>472</v>
      </c>
      <c r="DB105" s="209" t="s">
        <v>472</v>
      </c>
      <c r="DC105" s="209" t="s">
        <v>472</v>
      </c>
    </row>
    <row r="106" spans="1:107">
      <c r="A106" s="213" t="s">
        <v>460</v>
      </c>
      <c r="B106" s="209">
        <v>1794</v>
      </c>
      <c r="C106" s="209">
        <v>1794</v>
      </c>
      <c r="D106" s="215">
        <v>8914</v>
      </c>
      <c r="E106" s="216">
        <f t="shared" si="3"/>
        <v>8914</v>
      </c>
      <c r="F106" s="217">
        <v>45688</v>
      </c>
      <c r="G106" s="215" t="s">
        <v>148</v>
      </c>
      <c r="H106" s="215" t="s">
        <v>469</v>
      </c>
      <c r="I106" s="209">
        <v>2021</v>
      </c>
      <c r="J106" s="209" t="s">
        <v>461</v>
      </c>
      <c r="K106" s="209" t="s">
        <v>462</v>
      </c>
      <c r="L106" s="218">
        <v>778788</v>
      </c>
      <c r="M106" s="209" t="s">
        <v>463</v>
      </c>
      <c r="N106" s="209" t="s">
        <v>464</v>
      </c>
      <c r="O106" s="209" t="s">
        <v>465</v>
      </c>
      <c r="P106" s="217">
        <v>43202</v>
      </c>
      <c r="Q106" s="217" t="s">
        <v>558</v>
      </c>
      <c r="R106" s="209" t="s">
        <v>464</v>
      </c>
      <c r="S106" s="209" t="s">
        <v>466</v>
      </c>
      <c r="T106" s="209">
        <v>74</v>
      </c>
      <c r="U106" s="218">
        <v>0</v>
      </c>
      <c r="V106" s="219">
        <v>0</v>
      </c>
      <c r="W106" s="209" t="s">
        <v>467</v>
      </c>
      <c r="X106" s="209" t="s">
        <v>468</v>
      </c>
      <c r="Y106" s="209" t="s">
        <v>468</v>
      </c>
      <c r="Z106" s="209" t="s">
        <v>469</v>
      </c>
      <c r="AA106" s="213" t="s">
        <v>460</v>
      </c>
      <c r="AB106" s="216">
        <f t="shared" si="4"/>
        <v>1794</v>
      </c>
      <c r="AC106" s="216">
        <v>7203</v>
      </c>
      <c r="AD106" s="216">
        <f t="shared" si="5"/>
        <v>7203</v>
      </c>
      <c r="AE106" s="209" t="s">
        <v>558</v>
      </c>
      <c r="AF106" s="209" t="s">
        <v>470</v>
      </c>
      <c r="AG106" s="219">
        <v>3557128</v>
      </c>
      <c r="AH106" s="209" t="s">
        <v>470</v>
      </c>
      <c r="AI106" s="221">
        <v>43081</v>
      </c>
      <c r="AJ106" s="209" t="s">
        <v>471</v>
      </c>
      <c r="AK106" s="209" t="s">
        <v>472</v>
      </c>
      <c r="AL106" s="209" t="s">
        <v>472</v>
      </c>
      <c r="AM106" s="209" t="s">
        <v>472</v>
      </c>
      <c r="AN106" s="209" t="s">
        <v>472</v>
      </c>
      <c r="AO106" s="209" t="s">
        <v>472</v>
      </c>
      <c r="AP106" s="209" t="s">
        <v>472</v>
      </c>
      <c r="AQ106" s="209" t="s">
        <v>472</v>
      </c>
      <c r="AR106" s="209" t="s">
        <v>472</v>
      </c>
      <c r="AS106" s="209" t="s">
        <v>472</v>
      </c>
      <c r="AT106" s="209" t="s">
        <v>472</v>
      </c>
      <c r="AU106" s="209" t="s">
        <v>472</v>
      </c>
      <c r="AV106" s="209" t="s">
        <v>472</v>
      </c>
      <c r="AW106" s="209" t="s">
        <v>472</v>
      </c>
      <c r="AX106" s="209" t="s">
        <v>472</v>
      </c>
      <c r="AY106" s="209" t="s">
        <v>472</v>
      </c>
      <c r="AZ106" s="209" t="s">
        <v>472</v>
      </c>
      <c r="BA106" s="209" t="s">
        <v>472</v>
      </c>
      <c r="BB106" s="209" t="s">
        <v>472</v>
      </c>
      <c r="BC106" s="209" t="s">
        <v>472</v>
      </c>
      <c r="BD106" s="209" t="s">
        <v>472</v>
      </c>
      <c r="BE106" s="209" t="s">
        <v>472</v>
      </c>
      <c r="BF106" s="209" t="s">
        <v>472</v>
      </c>
      <c r="BG106" s="209" t="s">
        <v>472</v>
      </c>
      <c r="BH106" s="209" t="s">
        <v>472</v>
      </c>
      <c r="BI106" s="209" t="s">
        <v>472</v>
      </c>
      <c r="BJ106" s="209" t="s">
        <v>472</v>
      </c>
      <c r="BK106" s="209" t="s">
        <v>472</v>
      </c>
      <c r="BL106" s="209" t="s">
        <v>472</v>
      </c>
      <c r="BM106" s="209" t="s">
        <v>472</v>
      </c>
      <c r="BN106" s="209" t="s">
        <v>472</v>
      </c>
      <c r="BO106" s="209" t="s">
        <v>472</v>
      </c>
      <c r="BP106" s="209" t="s">
        <v>472</v>
      </c>
      <c r="BQ106" s="209" t="s">
        <v>472</v>
      </c>
      <c r="BR106" s="209" t="s">
        <v>472</v>
      </c>
      <c r="BS106" s="209" t="s">
        <v>472</v>
      </c>
      <c r="BT106" s="209" t="s">
        <v>472</v>
      </c>
      <c r="BU106" s="209" t="s">
        <v>472</v>
      </c>
      <c r="BV106" s="209" t="s">
        <v>472</v>
      </c>
      <c r="BW106" s="209" t="s">
        <v>472</v>
      </c>
      <c r="BX106" s="209" t="s">
        <v>472</v>
      </c>
      <c r="BY106" s="209" t="s">
        <v>472</v>
      </c>
      <c r="BZ106" s="209" t="s">
        <v>472</v>
      </c>
      <c r="CA106" s="209" t="s">
        <v>472</v>
      </c>
      <c r="CB106" s="209" t="s">
        <v>472</v>
      </c>
      <c r="CC106" s="209" t="s">
        <v>472</v>
      </c>
      <c r="CD106" s="209" t="s">
        <v>472</v>
      </c>
      <c r="CE106" s="209" t="s">
        <v>472</v>
      </c>
      <c r="CF106" s="209" t="s">
        <v>472</v>
      </c>
      <c r="CG106" s="209" t="s">
        <v>472</v>
      </c>
      <c r="CH106" s="209" t="s">
        <v>472</v>
      </c>
      <c r="CI106" s="209" t="s">
        <v>472</v>
      </c>
      <c r="CJ106" s="209" t="s">
        <v>472</v>
      </c>
      <c r="CK106" s="209" t="s">
        <v>472</v>
      </c>
      <c r="CL106" s="209" t="s">
        <v>472</v>
      </c>
      <c r="CM106" s="209" t="s">
        <v>472</v>
      </c>
      <c r="CN106" s="209" t="s">
        <v>472</v>
      </c>
      <c r="CO106" s="209" t="s">
        <v>472</v>
      </c>
      <c r="CP106" s="209" t="s">
        <v>472</v>
      </c>
      <c r="CQ106" s="209" t="s">
        <v>472</v>
      </c>
      <c r="CR106" s="209" t="s">
        <v>472</v>
      </c>
      <c r="CS106" s="209" t="s">
        <v>472</v>
      </c>
      <c r="CT106" s="209" t="s">
        <v>472</v>
      </c>
      <c r="CU106" s="209" t="s">
        <v>472</v>
      </c>
      <c r="CV106" s="209" t="s">
        <v>472</v>
      </c>
      <c r="CW106" s="209" t="s">
        <v>472</v>
      </c>
      <c r="CX106" s="209" t="s">
        <v>472</v>
      </c>
      <c r="CY106" s="209" t="s">
        <v>472</v>
      </c>
      <c r="CZ106" s="209" t="s">
        <v>472</v>
      </c>
      <c r="DA106" s="209" t="s">
        <v>472</v>
      </c>
      <c r="DB106" s="209" t="s">
        <v>472</v>
      </c>
      <c r="DC106" s="209" t="s">
        <v>472</v>
      </c>
    </row>
    <row r="107" spans="1:107">
      <c r="A107" s="213" t="s">
        <v>460</v>
      </c>
      <c r="B107" s="209">
        <v>1795</v>
      </c>
      <c r="C107" s="209">
        <v>1795</v>
      </c>
      <c r="D107" s="215">
        <v>9623</v>
      </c>
      <c r="E107" s="216">
        <f t="shared" si="3"/>
        <v>9623</v>
      </c>
      <c r="F107" s="217">
        <v>45688</v>
      </c>
      <c r="G107" s="215" t="s">
        <v>148</v>
      </c>
      <c r="H107" s="215" t="s">
        <v>469</v>
      </c>
      <c r="I107" s="209">
        <v>2021</v>
      </c>
      <c r="J107" s="209" t="s">
        <v>461</v>
      </c>
      <c r="K107" s="209" t="s">
        <v>462</v>
      </c>
      <c r="L107" s="218">
        <v>1644838</v>
      </c>
      <c r="M107" s="209" t="s">
        <v>463</v>
      </c>
      <c r="N107" s="209" t="s">
        <v>464</v>
      </c>
      <c r="O107" s="209" t="s">
        <v>465</v>
      </c>
      <c r="P107" s="217">
        <v>43196</v>
      </c>
      <c r="Q107" s="217" t="s">
        <v>558</v>
      </c>
      <c r="R107" s="209" t="s">
        <v>464</v>
      </c>
      <c r="S107" s="209" t="s">
        <v>466</v>
      </c>
      <c r="T107" s="209">
        <v>16</v>
      </c>
      <c r="U107" s="218">
        <v>0</v>
      </c>
      <c r="V107" s="219">
        <v>0</v>
      </c>
      <c r="W107" s="209" t="s">
        <v>467</v>
      </c>
      <c r="X107" s="209" t="s">
        <v>468</v>
      </c>
      <c r="Y107" s="209" t="s">
        <v>468</v>
      </c>
      <c r="Z107" s="209" t="s">
        <v>469</v>
      </c>
      <c r="AA107" s="213" t="s">
        <v>460</v>
      </c>
      <c r="AB107" s="216">
        <f t="shared" si="4"/>
        <v>1795</v>
      </c>
      <c r="AC107" s="216">
        <v>7771</v>
      </c>
      <c r="AD107" s="216">
        <f t="shared" si="5"/>
        <v>7771</v>
      </c>
      <c r="AE107" s="209" t="s">
        <v>558</v>
      </c>
      <c r="AF107" s="209" t="s">
        <v>470</v>
      </c>
      <c r="AG107" s="219">
        <v>8941022</v>
      </c>
      <c r="AH107" s="209" t="s">
        <v>470</v>
      </c>
      <c r="AI107" s="221">
        <v>43053</v>
      </c>
      <c r="AJ107" s="209" t="s">
        <v>471</v>
      </c>
      <c r="AK107" s="209" t="s">
        <v>472</v>
      </c>
      <c r="AL107" s="209" t="s">
        <v>472</v>
      </c>
      <c r="AM107" s="209" t="s">
        <v>472</v>
      </c>
      <c r="AN107" s="209" t="s">
        <v>472</v>
      </c>
      <c r="AO107" s="209" t="s">
        <v>472</v>
      </c>
      <c r="AP107" s="209" t="s">
        <v>472</v>
      </c>
      <c r="AQ107" s="209" t="s">
        <v>472</v>
      </c>
      <c r="AR107" s="209" t="s">
        <v>472</v>
      </c>
      <c r="AS107" s="209" t="s">
        <v>472</v>
      </c>
      <c r="AT107" s="209" t="s">
        <v>472</v>
      </c>
      <c r="AU107" s="209" t="s">
        <v>472</v>
      </c>
      <c r="AV107" s="209" t="s">
        <v>472</v>
      </c>
      <c r="AW107" s="209" t="s">
        <v>472</v>
      </c>
      <c r="AX107" s="209" t="s">
        <v>472</v>
      </c>
      <c r="AY107" s="209" t="s">
        <v>472</v>
      </c>
      <c r="AZ107" s="209" t="s">
        <v>472</v>
      </c>
      <c r="BA107" s="209" t="s">
        <v>472</v>
      </c>
      <c r="BB107" s="209" t="s">
        <v>472</v>
      </c>
      <c r="BC107" s="209" t="s">
        <v>472</v>
      </c>
      <c r="BD107" s="209" t="s">
        <v>472</v>
      </c>
      <c r="BE107" s="209" t="s">
        <v>472</v>
      </c>
      <c r="BF107" s="209" t="s">
        <v>472</v>
      </c>
      <c r="BG107" s="209" t="s">
        <v>472</v>
      </c>
      <c r="BH107" s="209" t="s">
        <v>472</v>
      </c>
      <c r="BI107" s="209" t="s">
        <v>472</v>
      </c>
      <c r="BJ107" s="209" t="s">
        <v>472</v>
      </c>
      <c r="BK107" s="209" t="s">
        <v>472</v>
      </c>
      <c r="BL107" s="209" t="s">
        <v>472</v>
      </c>
      <c r="BM107" s="209" t="s">
        <v>472</v>
      </c>
      <c r="BN107" s="209" t="s">
        <v>472</v>
      </c>
      <c r="BO107" s="209" t="s">
        <v>472</v>
      </c>
      <c r="BP107" s="209" t="s">
        <v>472</v>
      </c>
      <c r="BQ107" s="209" t="s">
        <v>472</v>
      </c>
      <c r="BR107" s="209" t="s">
        <v>472</v>
      </c>
      <c r="BS107" s="209" t="s">
        <v>472</v>
      </c>
      <c r="BT107" s="209" t="s">
        <v>472</v>
      </c>
      <c r="BU107" s="209" t="s">
        <v>472</v>
      </c>
      <c r="BV107" s="209" t="s">
        <v>472</v>
      </c>
      <c r="BW107" s="209" t="s">
        <v>472</v>
      </c>
      <c r="BX107" s="209" t="s">
        <v>472</v>
      </c>
      <c r="BY107" s="209" t="s">
        <v>472</v>
      </c>
      <c r="BZ107" s="209" t="s">
        <v>472</v>
      </c>
      <c r="CA107" s="209" t="s">
        <v>472</v>
      </c>
      <c r="CB107" s="209" t="s">
        <v>472</v>
      </c>
      <c r="CC107" s="209" t="s">
        <v>472</v>
      </c>
      <c r="CD107" s="209" t="s">
        <v>472</v>
      </c>
      <c r="CE107" s="209" t="s">
        <v>472</v>
      </c>
      <c r="CF107" s="209" t="s">
        <v>472</v>
      </c>
      <c r="CG107" s="209" t="s">
        <v>472</v>
      </c>
      <c r="CH107" s="209" t="s">
        <v>472</v>
      </c>
      <c r="CI107" s="209" t="s">
        <v>472</v>
      </c>
      <c r="CJ107" s="209" t="s">
        <v>472</v>
      </c>
      <c r="CK107" s="209" t="s">
        <v>472</v>
      </c>
      <c r="CL107" s="209" t="s">
        <v>472</v>
      </c>
      <c r="CM107" s="209" t="s">
        <v>472</v>
      </c>
      <c r="CN107" s="209" t="s">
        <v>472</v>
      </c>
      <c r="CO107" s="209" t="s">
        <v>472</v>
      </c>
      <c r="CP107" s="209" t="s">
        <v>472</v>
      </c>
      <c r="CQ107" s="209" t="s">
        <v>472</v>
      </c>
      <c r="CR107" s="209" t="s">
        <v>472</v>
      </c>
      <c r="CS107" s="209" t="s">
        <v>472</v>
      </c>
      <c r="CT107" s="209" t="s">
        <v>472</v>
      </c>
      <c r="CU107" s="209" t="s">
        <v>472</v>
      </c>
      <c r="CV107" s="209" t="s">
        <v>472</v>
      </c>
      <c r="CW107" s="209" t="s">
        <v>472</v>
      </c>
      <c r="CX107" s="209" t="s">
        <v>472</v>
      </c>
      <c r="CY107" s="209" t="s">
        <v>472</v>
      </c>
      <c r="CZ107" s="209" t="s">
        <v>472</v>
      </c>
      <c r="DA107" s="209" t="s">
        <v>472</v>
      </c>
      <c r="DB107" s="209" t="s">
        <v>472</v>
      </c>
      <c r="DC107" s="209" t="s">
        <v>472</v>
      </c>
    </row>
    <row r="108" spans="1:107">
      <c r="A108" s="213" t="s">
        <v>460</v>
      </c>
      <c r="B108" s="209">
        <v>1797</v>
      </c>
      <c r="C108" s="209">
        <v>1797</v>
      </c>
      <c r="D108" s="215">
        <v>9755</v>
      </c>
      <c r="E108" s="216">
        <f t="shared" si="3"/>
        <v>9755</v>
      </c>
      <c r="F108" s="217">
        <v>45688</v>
      </c>
      <c r="G108" s="215" t="s">
        <v>148</v>
      </c>
      <c r="H108" s="215" t="s">
        <v>469</v>
      </c>
      <c r="I108" s="209">
        <v>2021</v>
      </c>
      <c r="J108" s="209" t="s">
        <v>461</v>
      </c>
      <c r="K108" s="209" t="s">
        <v>462</v>
      </c>
      <c r="L108" s="218">
        <v>3163500</v>
      </c>
      <c r="M108" s="209" t="s">
        <v>463</v>
      </c>
      <c r="N108" s="209" t="s">
        <v>464</v>
      </c>
      <c r="O108" s="209" t="s">
        <v>465</v>
      </c>
      <c r="P108" s="217">
        <v>43199</v>
      </c>
      <c r="Q108" s="217" t="s">
        <v>558</v>
      </c>
      <c r="R108" s="209" t="s">
        <v>464</v>
      </c>
      <c r="S108" s="209" t="s">
        <v>466</v>
      </c>
      <c r="T108" s="209">
        <v>17</v>
      </c>
      <c r="U108" s="218">
        <v>0</v>
      </c>
      <c r="V108" s="219">
        <v>0</v>
      </c>
      <c r="W108" s="209" t="s">
        <v>467</v>
      </c>
      <c r="X108" s="209" t="s">
        <v>468</v>
      </c>
      <c r="Y108" s="209" t="s">
        <v>468</v>
      </c>
      <c r="Z108" s="209" t="s">
        <v>469</v>
      </c>
      <c r="AA108" s="213" t="s">
        <v>460</v>
      </c>
      <c r="AB108" s="216">
        <f t="shared" si="4"/>
        <v>1797</v>
      </c>
      <c r="AC108" s="216">
        <v>7765</v>
      </c>
      <c r="AD108" s="216">
        <f t="shared" si="5"/>
        <v>7765</v>
      </c>
      <c r="AE108" s="209" t="s">
        <v>558</v>
      </c>
      <c r="AF108" s="209" t="s">
        <v>470</v>
      </c>
      <c r="AG108" s="219">
        <v>13130845.23</v>
      </c>
      <c r="AH108" s="209" t="s">
        <v>470</v>
      </c>
      <c r="AI108" s="221">
        <v>43041</v>
      </c>
      <c r="AJ108" s="209" t="s">
        <v>471</v>
      </c>
      <c r="AK108" s="209" t="s">
        <v>472</v>
      </c>
      <c r="AL108" s="209" t="s">
        <v>472</v>
      </c>
      <c r="AM108" s="209" t="s">
        <v>472</v>
      </c>
      <c r="AN108" s="209" t="s">
        <v>472</v>
      </c>
      <c r="AO108" s="209" t="s">
        <v>472</v>
      </c>
      <c r="AP108" s="209" t="s">
        <v>472</v>
      </c>
      <c r="AQ108" s="209" t="s">
        <v>472</v>
      </c>
      <c r="AR108" s="209" t="s">
        <v>472</v>
      </c>
      <c r="AS108" s="209" t="s">
        <v>472</v>
      </c>
      <c r="AT108" s="209" t="s">
        <v>472</v>
      </c>
      <c r="AU108" s="209" t="s">
        <v>472</v>
      </c>
      <c r="AV108" s="209" t="s">
        <v>472</v>
      </c>
      <c r="AW108" s="209" t="s">
        <v>472</v>
      </c>
      <c r="AX108" s="209" t="s">
        <v>472</v>
      </c>
      <c r="AY108" s="209" t="s">
        <v>472</v>
      </c>
      <c r="AZ108" s="209" t="s">
        <v>472</v>
      </c>
      <c r="BA108" s="209" t="s">
        <v>472</v>
      </c>
      <c r="BB108" s="209" t="s">
        <v>472</v>
      </c>
      <c r="BC108" s="209" t="s">
        <v>472</v>
      </c>
      <c r="BD108" s="209" t="s">
        <v>472</v>
      </c>
      <c r="BE108" s="209" t="s">
        <v>472</v>
      </c>
      <c r="BF108" s="209" t="s">
        <v>472</v>
      </c>
      <c r="BG108" s="209" t="s">
        <v>472</v>
      </c>
      <c r="BH108" s="209" t="s">
        <v>472</v>
      </c>
      <c r="BI108" s="209" t="s">
        <v>472</v>
      </c>
      <c r="BJ108" s="209" t="s">
        <v>472</v>
      </c>
      <c r="BK108" s="209" t="s">
        <v>472</v>
      </c>
      <c r="BL108" s="209" t="s">
        <v>472</v>
      </c>
      <c r="BM108" s="209" t="s">
        <v>472</v>
      </c>
      <c r="BN108" s="209" t="s">
        <v>472</v>
      </c>
      <c r="BO108" s="209" t="s">
        <v>472</v>
      </c>
      <c r="BP108" s="209" t="s">
        <v>472</v>
      </c>
      <c r="BQ108" s="209" t="s">
        <v>472</v>
      </c>
      <c r="BR108" s="209" t="s">
        <v>472</v>
      </c>
      <c r="BS108" s="209" t="s">
        <v>472</v>
      </c>
      <c r="BT108" s="209" t="s">
        <v>472</v>
      </c>
      <c r="BU108" s="209" t="s">
        <v>472</v>
      </c>
      <c r="BV108" s="209" t="s">
        <v>472</v>
      </c>
      <c r="BW108" s="209" t="s">
        <v>472</v>
      </c>
      <c r="BX108" s="209" t="s">
        <v>472</v>
      </c>
      <c r="BY108" s="209" t="s">
        <v>472</v>
      </c>
      <c r="BZ108" s="209" t="s">
        <v>472</v>
      </c>
      <c r="CA108" s="209" t="s">
        <v>472</v>
      </c>
      <c r="CB108" s="209" t="s">
        <v>472</v>
      </c>
      <c r="CC108" s="209" t="s">
        <v>472</v>
      </c>
      <c r="CD108" s="209" t="s">
        <v>472</v>
      </c>
      <c r="CE108" s="209" t="s">
        <v>472</v>
      </c>
      <c r="CF108" s="209" t="s">
        <v>472</v>
      </c>
      <c r="CG108" s="209" t="s">
        <v>472</v>
      </c>
      <c r="CH108" s="209" t="s">
        <v>472</v>
      </c>
      <c r="CI108" s="209" t="s">
        <v>472</v>
      </c>
      <c r="CJ108" s="209" t="s">
        <v>472</v>
      </c>
      <c r="CK108" s="209" t="s">
        <v>472</v>
      </c>
      <c r="CL108" s="209" t="s">
        <v>472</v>
      </c>
      <c r="CM108" s="209" t="s">
        <v>472</v>
      </c>
      <c r="CN108" s="209" t="s">
        <v>472</v>
      </c>
      <c r="CO108" s="209" t="s">
        <v>472</v>
      </c>
      <c r="CP108" s="209" t="s">
        <v>472</v>
      </c>
      <c r="CQ108" s="209" t="s">
        <v>472</v>
      </c>
      <c r="CR108" s="209" t="s">
        <v>472</v>
      </c>
      <c r="CS108" s="209" t="s">
        <v>472</v>
      </c>
      <c r="CT108" s="209" t="s">
        <v>472</v>
      </c>
      <c r="CU108" s="209" t="s">
        <v>472</v>
      </c>
      <c r="CV108" s="209" t="s">
        <v>472</v>
      </c>
      <c r="CW108" s="209" t="s">
        <v>472</v>
      </c>
      <c r="CX108" s="209" t="s">
        <v>472</v>
      </c>
      <c r="CY108" s="209" t="s">
        <v>472</v>
      </c>
      <c r="CZ108" s="209" t="s">
        <v>472</v>
      </c>
      <c r="DA108" s="209" t="s">
        <v>472</v>
      </c>
      <c r="DB108" s="209" t="s">
        <v>472</v>
      </c>
      <c r="DC108" s="209" t="s">
        <v>472</v>
      </c>
    </row>
    <row r="109" spans="1:107">
      <c r="A109" s="213" t="s">
        <v>460</v>
      </c>
      <c r="B109" s="209">
        <v>1798</v>
      </c>
      <c r="C109" s="209">
        <v>1798</v>
      </c>
      <c r="D109" s="215">
        <v>9755</v>
      </c>
      <c r="E109" s="216">
        <f t="shared" si="3"/>
        <v>9755</v>
      </c>
      <c r="F109" s="217">
        <v>45688</v>
      </c>
      <c r="G109" s="215" t="s">
        <v>148</v>
      </c>
      <c r="H109" s="215" t="s">
        <v>469</v>
      </c>
      <c r="I109" s="209">
        <v>2021</v>
      </c>
      <c r="J109" s="209" t="s">
        <v>461</v>
      </c>
      <c r="K109" s="209" t="s">
        <v>462</v>
      </c>
      <c r="L109" s="218">
        <v>3852364</v>
      </c>
      <c r="M109" s="209" t="s">
        <v>463</v>
      </c>
      <c r="N109" s="209" t="s">
        <v>464</v>
      </c>
      <c r="O109" s="209" t="s">
        <v>465</v>
      </c>
      <c r="P109" s="217">
        <v>43199</v>
      </c>
      <c r="Q109" s="217" t="s">
        <v>558</v>
      </c>
      <c r="R109" s="209" t="s">
        <v>464</v>
      </c>
      <c r="S109" s="209" t="s">
        <v>466</v>
      </c>
      <c r="T109" s="209">
        <v>17</v>
      </c>
      <c r="U109" s="218">
        <v>0</v>
      </c>
      <c r="V109" s="219">
        <v>0</v>
      </c>
      <c r="W109" s="209" t="s">
        <v>467</v>
      </c>
      <c r="X109" s="209" t="s">
        <v>468</v>
      </c>
      <c r="Y109" s="209" t="s">
        <v>468</v>
      </c>
      <c r="Z109" s="209" t="s">
        <v>469</v>
      </c>
      <c r="AA109" s="213" t="s">
        <v>460</v>
      </c>
      <c r="AB109" s="216">
        <f t="shared" si="4"/>
        <v>1798</v>
      </c>
      <c r="AC109" s="216">
        <v>7766</v>
      </c>
      <c r="AD109" s="216">
        <f t="shared" si="5"/>
        <v>7766</v>
      </c>
      <c r="AE109" s="209" t="s">
        <v>558</v>
      </c>
      <c r="AF109" s="209" t="s">
        <v>470</v>
      </c>
      <c r="AG109" s="219">
        <v>8632611</v>
      </c>
      <c r="AH109" s="209" t="s">
        <v>470</v>
      </c>
      <c r="AI109" s="221">
        <v>43041</v>
      </c>
      <c r="AJ109" s="209" t="s">
        <v>471</v>
      </c>
      <c r="AK109" s="209" t="s">
        <v>472</v>
      </c>
      <c r="AL109" s="209" t="s">
        <v>472</v>
      </c>
      <c r="AM109" s="209" t="s">
        <v>472</v>
      </c>
      <c r="AN109" s="209" t="s">
        <v>472</v>
      </c>
      <c r="AO109" s="209" t="s">
        <v>472</v>
      </c>
      <c r="AP109" s="209" t="s">
        <v>472</v>
      </c>
      <c r="AQ109" s="209" t="s">
        <v>472</v>
      </c>
      <c r="AR109" s="209" t="s">
        <v>472</v>
      </c>
      <c r="AS109" s="209" t="s">
        <v>472</v>
      </c>
      <c r="AT109" s="209" t="s">
        <v>472</v>
      </c>
      <c r="AU109" s="209" t="s">
        <v>472</v>
      </c>
      <c r="AV109" s="209" t="s">
        <v>472</v>
      </c>
      <c r="AW109" s="209" t="s">
        <v>472</v>
      </c>
      <c r="AX109" s="209" t="s">
        <v>472</v>
      </c>
      <c r="AY109" s="209" t="s">
        <v>472</v>
      </c>
      <c r="AZ109" s="209" t="s">
        <v>472</v>
      </c>
      <c r="BA109" s="209" t="s">
        <v>472</v>
      </c>
      <c r="BB109" s="209" t="s">
        <v>472</v>
      </c>
      <c r="BC109" s="209" t="s">
        <v>472</v>
      </c>
      <c r="BD109" s="209" t="s">
        <v>472</v>
      </c>
      <c r="BE109" s="209" t="s">
        <v>472</v>
      </c>
      <c r="BF109" s="209" t="s">
        <v>472</v>
      </c>
      <c r="BG109" s="209" t="s">
        <v>472</v>
      </c>
      <c r="BH109" s="209" t="s">
        <v>472</v>
      </c>
      <c r="BI109" s="209" t="s">
        <v>472</v>
      </c>
      <c r="BJ109" s="209" t="s">
        <v>472</v>
      </c>
      <c r="BK109" s="209" t="s">
        <v>472</v>
      </c>
      <c r="BL109" s="209" t="s">
        <v>472</v>
      </c>
      <c r="BM109" s="209" t="s">
        <v>472</v>
      </c>
      <c r="BN109" s="209" t="s">
        <v>472</v>
      </c>
      <c r="BO109" s="209" t="s">
        <v>472</v>
      </c>
      <c r="BP109" s="209" t="s">
        <v>472</v>
      </c>
      <c r="BQ109" s="209" t="s">
        <v>472</v>
      </c>
      <c r="BR109" s="209" t="s">
        <v>472</v>
      </c>
      <c r="BS109" s="209" t="s">
        <v>472</v>
      </c>
      <c r="BT109" s="209" t="s">
        <v>472</v>
      </c>
      <c r="BU109" s="209" t="s">
        <v>472</v>
      </c>
      <c r="BV109" s="209" t="s">
        <v>472</v>
      </c>
      <c r="BW109" s="209" t="s">
        <v>472</v>
      </c>
      <c r="BX109" s="209" t="s">
        <v>472</v>
      </c>
      <c r="BY109" s="209" t="s">
        <v>472</v>
      </c>
      <c r="BZ109" s="209" t="s">
        <v>472</v>
      </c>
      <c r="CA109" s="209" t="s">
        <v>472</v>
      </c>
      <c r="CB109" s="209" t="s">
        <v>472</v>
      </c>
      <c r="CC109" s="209" t="s">
        <v>472</v>
      </c>
      <c r="CD109" s="209" t="s">
        <v>472</v>
      </c>
      <c r="CE109" s="209" t="s">
        <v>472</v>
      </c>
      <c r="CF109" s="209" t="s">
        <v>472</v>
      </c>
      <c r="CG109" s="209" t="s">
        <v>472</v>
      </c>
      <c r="CH109" s="209" t="s">
        <v>472</v>
      </c>
      <c r="CI109" s="209" t="s">
        <v>472</v>
      </c>
      <c r="CJ109" s="209" t="s">
        <v>472</v>
      </c>
      <c r="CK109" s="209" t="s">
        <v>472</v>
      </c>
      <c r="CL109" s="209" t="s">
        <v>472</v>
      </c>
      <c r="CM109" s="209" t="s">
        <v>472</v>
      </c>
      <c r="CN109" s="209" t="s">
        <v>472</v>
      </c>
      <c r="CO109" s="209" t="s">
        <v>472</v>
      </c>
      <c r="CP109" s="209" t="s">
        <v>472</v>
      </c>
      <c r="CQ109" s="209" t="s">
        <v>472</v>
      </c>
      <c r="CR109" s="209" t="s">
        <v>472</v>
      </c>
      <c r="CS109" s="209" t="s">
        <v>472</v>
      </c>
      <c r="CT109" s="209" t="s">
        <v>472</v>
      </c>
      <c r="CU109" s="209" t="s">
        <v>472</v>
      </c>
      <c r="CV109" s="209" t="s">
        <v>472</v>
      </c>
      <c r="CW109" s="209" t="s">
        <v>472</v>
      </c>
      <c r="CX109" s="209" t="s">
        <v>472</v>
      </c>
      <c r="CY109" s="209" t="s">
        <v>472</v>
      </c>
      <c r="CZ109" s="209" t="s">
        <v>472</v>
      </c>
      <c r="DA109" s="209" t="s">
        <v>472</v>
      </c>
      <c r="DB109" s="209" t="s">
        <v>472</v>
      </c>
      <c r="DC109" s="209" t="s">
        <v>472</v>
      </c>
    </row>
    <row r="110" spans="1:107">
      <c r="A110" s="213" t="s">
        <v>460</v>
      </c>
      <c r="B110" s="209">
        <v>1799</v>
      </c>
      <c r="C110" s="209">
        <v>1799</v>
      </c>
      <c r="D110" s="215">
        <v>9755</v>
      </c>
      <c r="E110" s="216">
        <f t="shared" si="3"/>
        <v>9755</v>
      </c>
      <c r="F110" s="217">
        <v>45688</v>
      </c>
      <c r="G110" s="215" t="s">
        <v>148</v>
      </c>
      <c r="H110" s="215" t="s">
        <v>469</v>
      </c>
      <c r="I110" s="209">
        <v>2021</v>
      </c>
      <c r="J110" s="209" t="s">
        <v>461</v>
      </c>
      <c r="K110" s="209" t="s">
        <v>462</v>
      </c>
      <c r="L110" s="218">
        <v>3420000</v>
      </c>
      <c r="M110" s="209" t="s">
        <v>463</v>
      </c>
      <c r="N110" s="209" t="s">
        <v>464</v>
      </c>
      <c r="O110" s="209" t="s">
        <v>465</v>
      </c>
      <c r="P110" s="217">
        <v>43199</v>
      </c>
      <c r="Q110" s="217" t="s">
        <v>558</v>
      </c>
      <c r="R110" s="209" t="s">
        <v>464</v>
      </c>
      <c r="S110" s="209" t="s">
        <v>466</v>
      </c>
      <c r="T110" s="209">
        <v>17</v>
      </c>
      <c r="U110" s="218">
        <v>0</v>
      </c>
      <c r="V110" s="219">
        <v>0</v>
      </c>
      <c r="W110" s="209" t="s">
        <v>467</v>
      </c>
      <c r="X110" s="209" t="s">
        <v>468</v>
      </c>
      <c r="Y110" s="209" t="s">
        <v>468</v>
      </c>
      <c r="Z110" s="209" t="s">
        <v>469</v>
      </c>
      <c r="AA110" s="213" t="s">
        <v>460</v>
      </c>
      <c r="AB110" s="216">
        <f t="shared" si="4"/>
        <v>1799</v>
      </c>
      <c r="AC110" s="216">
        <v>7764</v>
      </c>
      <c r="AD110" s="216">
        <f t="shared" si="5"/>
        <v>7764</v>
      </c>
      <c r="AE110" s="209" t="s">
        <v>558</v>
      </c>
      <c r="AF110" s="209" t="s">
        <v>470</v>
      </c>
      <c r="AG110" s="219">
        <v>6824626</v>
      </c>
      <c r="AH110" s="209" t="s">
        <v>470</v>
      </c>
      <c r="AI110" s="221">
        <v>43041</v>
      </c>
      <c r="AJ110" s="209" t="s">
        <v>471</v>
      </c>
      <c r="AK110" s="209" t="s">
        <v>472</v>
      </c>
      <c r="AL110" s="209" t="s">
        <v>472</v>
      </c>
      <c r="AM110" s="209" t="s">
        <v>472</v>
      </c>
      <c r="AN110" s="209" t="s">
        <v>472</v>
      </c>
      <c r="AO110" s="209" t="s">
        <v>472</v>
      </c>
      <c r="AP110" s="209" t="s">
        <v>472</v>
      </c>
      <c r="AQ110" s="209" t="s">
        <v>472</v>
      </c>
      <c r="AR110" s="209" t="s">
        <v>472</v>
      </c>
      <c r="AS110" s="209" t="s">
        <v>472</v>
      </c>
      <c r="AT110" s="209" t="s">
        <v>472</v>
      </c>
      <c r="AU110" s="209" t="s">
        <v>472</v>
      </c>
      <c r="AV110" s="209" t="s">
        <v>472</v>
      </c>
      <c r="AW110" s="209" t="s">
        <v>472</v>
      </c>
      <c r="AX110" s="209" t="s">
        <v>472</v>
      </c>
      <c r="AY110" s="209" t="s">
        <v>472</v>
      </c>
      <c r="AZ110" s="209" t="s">
        <v>472</v>
      </c>
      <c r="BA110" s="209" t="s">
        <v>472</v>
      </c>
      <c r="BB110" s="209" t="s">
        <v>472</v>
      </c>
      <c r="BC110" s="209" t="s">
        <v>472</v>
      </c>
      <c r="BD110" s="209" t="s">
        <v>472</v>
      </c>
      <c r="BE110" s="209" t="s">
        <v>472</v>
      </c>
      <c r="BF110" s="209" t="s">
        <v>472</v>
      </c>
      <c r="BG110" s="209" t="s">
        <v>472</v>
      </c>
      <c r="BH110" s="209" t="s">
        <v>472</v>
      </c>
      <c r="BI110" s="209" t="s">
        <v>472</v>
      </c>
      <c r="BJ110" s="209" t="s">
        <v>472</v>
      </c>
      <c r="BK110" s="209" t="s">
        <v>472</v>
      </c>
      <c r="BL110" s="209" t="s">
        <v>472</v>
      </c>
      <c r="BM110" s="209" t="s">
        <v>472</v>
      </c>
      <c r="BN110" s="209" t="s">
        <v>472</v>
      </c>
      <c r="BO110" s="209" t="s">
        <v>472</v>
      </c>
      <c r="BP110" s="209" t="s">
        <v>472</v>
      </c>
      <c r="BQ110" s="209" t="s">
        <v>472</v>
      </c>
      <c r="BR110" s="209" t="s">
        <v>472</v>
      </c>
      <c r="BS110" s="209" t="s">
        <v>472</v>
      </c>
      <c r="BT110" s="209" t="s">
        <v>472</v>
      </c>
      <c r="BU110" s="209" t="s">
        <v>472</v>
      </c>
      <c r="BV110" s="209" t="s">
        <v>472</v>
      </c>
      <c r="BW110" s="209" t="s">
        <v>472</v>
      </c>
      <c r="BX110" s="209" t="s">
        <v>472</v>
      </c>
      <c r="BY110" s="209" t="s">
        <v>472</v>
      </c>
      <c r="BZ110" s="209" t="s">
        <v>472</v>
      </c>
      <c r="CA110" s="209" t="s">
        <v>472</v>
      </c>
      <c r="CB110" s="209" t="s">
        <v>472</v>
      </c>
      <c r="CC110" s="209" t="s">
        <v>472</v>
      </c>
      <c r="CD110" s="209" t="s">
        <v>472</v>
      </c>
      <c r="CE110" s="209" t="s">
        <v>472</v>
      </c>
      <c r="CF110" s="209" t="s">
        <v>472</v>
      </c>
      <c r="CG110" s="209" t="s">
        <v>472</v>
      </c>
      <c r="CH110" s="209" t="s">
        <v>472</v>
      </c>
      <c r="CI110" s="209" t="s">
        <v>472</v>
      </c>
      <c r="CJ110" s="209" t="s">
        <v>472</v>
      </c>
      <c r="CK110" s="209" t="s">
        <v>472</v>
      </c>
      <c r="CL110" s="209" t="s">
        <v>472</v>
      </c>
      <c r="CM110" s="209" t="s">
        <v>472</v>
      </c>
      <c r="CN110" s="209" t="s">
        <v>472</v>
      </c>
      <c r="CO110" s="209" t="s">
        <v>472</v>
      </c>
      <c r="CP110" s="209" t="s">
        <v>472</v>
      </c>
      <c r="CQ110" s="209" t="s">
        <v>472</v>
      </c>
      <c r="CR110" s="209" t="s">
        <v>472</v>
      </c>
      <c r="CS110" s="209" t="s">
        <v>472</v>
      </c>
      <c r="CT110" s="209" t="s">
        <v>472</v>
      </c>
      <c r="CU110" s="209" t="s">
        <v>472</v>
      </c>
      <c r="CV110" s="209" t="s">
        <v>472</v>
      </c>
      <c r="CW110" s="209" t="s">
        <v>472</v>
      </c>
      <c r="CX110" s="209" t="s">
        <v>472</v>
      </c>
      <c r="CY110" s="209" t="s">
        <v>472</v>
      </c>
      <c r="CZ110" s="209" t="s">
        <v>472</v>
      </c>
      <c r="DA110" s="209" t="s">
        <v>472</v>
      </c>
      <c r="DB110" s="209" t="s">
        <v>472</v>
      </c>
      <c r="DC110" s="209" t="s">
        <v>472</v>
      </c>
    </row>
    <row r="111" spans="1:107">
      <c r="A111" s="213" t="s">
        <v>460</v>
      </c>
      <c r="B111" s="209">
        <v>1800</v>
      </c>
      <c r="C111" s="209">
        <v>1800</v>
      </c>
      <c r="D111" s="215">
        <v>9755</v>
      </c>
      <c r="E111" s="216">
        <f t="shared" si="3"/>
        <v>9755</v>
      </c>
      <c r="F111" s="217">
        <v>45688</v>
      </c>
      <c r="G111" s="215" t="s">
        <v>148</v>
      </c>
      <c r="H111" s="215" t="s">
        <v>469</v>
      </c>
      <c r="I111" s="209">
        <v>2021</v>
      </c>
      <c r="J111" s="209" t="s">
        <v>461</v>
      </c>
      <c r="K111" s="209" t="s">
        <v>462</v>
      </c>
      <c r="L111" s="218">
        <v>1710000</v>
      </c>
      <c r="M111" s="209" t="s">
        <v>463</v>
      </c>
      <c r="N111" s="209" t="s">
        <v>464</v>
      </c>
      <c r="O111" s="209" t="s">
        <v>465</v>
      </c>
      <c r="P111" s="217">
        <v>43199</v>
      </c>
      <c r="Q111" s="217" t="s">
        <v>558</v>
      </c>
      <c r="R111" s="209" t="s">
        <v>464</v>
      </c>
      <c r="S111" s="209" t="s">
        <v>466</v>
      </c>
      <c r="T111" s="209">
        <v>18</v>
      </c>
      <c r="U111" s="218">
        <v>0</v>
      </c>
      <c r="V111" s="219">
        <v>0</v>
      </c>
      <c r="W111" s="209" t="s">
        <v>467</v>
      </c>
      <c r="X111" s="209" t="s">
        <v>468</v>
      </c>
      <c r="Y111" s="209" t="s">
        <v>468</v>
      </c>
      <c r="Z111" s="209" t="s">
        <v>469</v>
      </c>
      <c r="AA111" s="213" t="s">
        <v>460</v>
      </c>
      <c r="AB111" s="216">
        <f t="shared" si="4"/>
        <v>1800</v>
      </c>
      <c r="AC111" s="216">
        <v>7767</v>
      </c>
      <c r="AD111" s="216">
        <f t="shared" si="5"/>
        <v>7767</v>
      </c>
      <c r="AE111" s="209" t="s">
        <v>558</v>
      </c>
      <c r="AF111" s="209" t="s">
        <v>470</v>
      </c>
      <c r="AG111" s="219">
        <v>9736033.4600000009</v>
      </c>
      <c r="AH111" s="209" t="s">
        <v>470</v>
      </c>
      <c r="AI111" s="221">
        <v>43041</v>
      </c>
      <c r="AJ111" s="209" t="s">
        <v>471</v>
      </c>
      <c r="AK111" s="209" t="s">
        <v>472</v>
      </c>
      <c r="AL111" s="209" t="s">
        <v>472</v>
      </c>
      <c r="AM111" s="209" t="s">
        <v>472</v>
      </c>
      <c r="AN111" s="209" t="s">
        <v>472</v>
      </c>
      <c r="AO111" s="209" t="s">
        <v>472</v>
      </c>
      <c r="AP111" s="209" t="s">
        <v>472</v>
      </c>
      <c r="AQ111" s="209" t="s">
        <v>472</v>
      </c>
      <c r="AR111" s="209" t="s">
        <v>472</v>
      </c>
      <c r="AS111" s="209" t="s">
        <v>472</v>
      </c>
      <c r="AT111" s="209" t="s">
        <v>472</v>
      </c>
      <c r="AU111" s="209" t="s">
        <v>472</v>
      </c>
      <c r="AV111" s="209" t="s">
        <v>472</v>
      </c>
      <c r="AW111" s="209" t="s">
        <v>472</v>
      </c>
      <c r="AX111" s="209" t="s">
        <v>472</v>
      </c>
      <c r="AY111" s="209" t="s">
        <v>472</v>
      </c>
      <c r="AZ111" s="209" t="s">
        <v>472</v>
      </c>
      <c r="BA111" s="209" t="s">
        <v>472</v>
      </c>
      <c r="BB111" s="209" t="s">
        <v>472</v>
      </c>
      <c r="BC111" s="209" t="s">
        <v>472</v>
      </c>
      <c r="BD111" s="209" t="s">
        <v>472</v>
      </c>
      <c r="BE111" s="209" t="s">
        <v>472</v>
      </c>
      <c r="BF111" s="209" t="s">
        <v>472</v>
      </c>
      <c r="BG111" s="209" t="s">
        <v>472</v>
      </c>
      <c r="BH111" s="209" t="s">
        <v>472</v>
      </c>
      <c r="BI111" s="209" t="s">
        <v>472</v>
      </c>
      <c r="BJ111" s="209" t="s">
        <v>472</v>
      </c>
      <c r="BK111" s="209" t="s">
        <v>472</v>
      </c>
      <c r="BL111" s="209" t="s">
        <v>472</v>
      </c>
      <c r="BM111" s="209" t="s">
        <v>472</v>
      </c>
      <c r="BN111" s="209" t="s">
        <v>472</v>
      </c>
      <c r="BO111" s="209" t="s">
        <v>472</v>
      </c>
      <c r="BP111" s="209" t="s">
        <v>472</v>
      </c>
      <c r="BQ111" s="209" t="s">
        <v>472</v>
      </c>
      <c r="BR111" s="209" t="s">
        <v>472</v>
      </c>
      <c r="BS111" s="209" t="s">
        <v>472</v>
      </c>
      <c r="BT111" s="209" t="s">
        <v>472</v>
      </c>
      <c r="BU111" s="209" t="s">
        <v>472</v>
      </c>
      <c r="BV111" s="209" t="s">
        <v>472</v>
      </c>
      <c r="BW111" s="209" t="s">
        <v>472</v>
      </c>
      <c r="BX111" s="209" t="s">
        <v>472</v>
      </c>
      <c r="BY111" s="209" t="s">
        <v>472</v>
      </c>
      <c r="BZ111" s="209" t="s">
        <v>472</v>
      </c>
      <c r="CA111" s="209" t="s">
        <v>472</v>
      </c>
      <c r="CB111" s="209" t="s">
        <v>472</v>
      </c>
      <c r="CC111" s="209" t="s">
        <v>472</v>
      </c>
      <c r="CD111" s="209" t="s">
        <v>472</v>
      </c>
      <c r="CE111" s="209" t="s">
        <v>472</v>
      </c>
      <c r="CF111" s="209" t="s">
        <v>472</v>
      </c>
      <c r="CG111" s="209" t="s">
        <v>472</v>
      </c>
      <c r="CH111" s="209" t="s">
        <v>472</v>
      </c>
      <c r="CI111" s="209" t="s">
        <v>472</v>
      </c>
      <c r="CJ111" s="209" t="s">
        <v>472</v>
      </c>
      <c r="CK111" s="209" t="s">
        <v>472</v>
      </c>
      <c r="CL111" s="209" t="s">
        <v>472</v>
      </c>
      <c r="CM111" s="209" t="s">
        <v>472</v>
      </c>
      <c r="CN111" s="209" t="s">
        <v>472</v>
      </c>
      <c r="CO111" s="209" t="s">
        <v>472</v>
      </c>
      <c r="CP111" s="209" t="s">
        <v>472</v>
      </c>
      <c r="CQ111" s="209" t="s">
        <v>472</v>
      </c>
      <c r="CR111" s="209" t="s">
        <v>472</v>
      </c>
      <c r="CS111" s="209" t="s">
        <v>472</v>
      </c>
      <c r="CT111" s="209" t="s">
        <v>472</v>
      </c>
      <c r="CU111" s="209" t="s">
        <v>472</v>
      </c>
      <c r="CV111" s="209" t="s">
        <v>472</v>
      </c>
      <c r="CW111" s="209" t="s">
        <v>472</v>
      </c>
      <c r="CX111" s="209" t="s">
        <v>472</v>
      </c>
      <c r="CY111" s="209" t="s">
        <v>472</v>
      </c>
      <c r="CZ111" s="209" t="s">
        <v>472</v>
      </c>
      <c r="DA111" s="209" t="s">
        <v>472</v>
      </c>
      <c r="DB111" s="209" t="s">
        <v>472</v>
      </c>
      <c r="DC111" s="209" t="s">
        <v>472</v>
      </c>
    </row>
    <row r="112" spans="1:107">
      <c r="A112" s="213" t="s">
        <v>460</v>
      </c>
      <c r="B112" s="209">
        <v>1803</v>
      </c>
      <c r="C112" s="209">
        <v>1803</v>
      </c>
      <c r="D112" s="215">
        <v>9785</v>
      </c>
      <c r="E112" s="216">
        <f t="shared" si="3"/>
        <v>9785</v>
      </c>
      <c r="F112" s="217">
        <v>45688</v>
      </c>
      <c r="G112" s="215" t="s">
        <v>148</v>
      </c>
      <c r="H112" s="215" t="s">
        <v>469</v>
      </c>
      <c r="I112" s="209">
        <v>2021</v>
      </c>
      <c r="J112" s="209" t="s">
        <v>461</v>
      </c>
      <c r="K112" s="209" t="s">
        <v>462</v>
      </c>
      <c r="L112" s="218">
        <v>290736</v>
      </c>
      <c r="M112" s="209" t="s">
        <v>463</v>
      </c>
      <c r="N112" s="209" t="s">
        <v>464</v>
      </c>
      <c r="O112" s="209" t="s">
        <v>465</v>
      </c>
      <c r="P112" s="217">
        <v>43200</v>
      </c>
      <c r="Q112" s="217" t="s">
        <v>559</v>
      </c>
      <c r="R112" s="209" t="s">
        <v>464</v>
      </c>
      <c r="S112" s="209" t="s">
        <v>466</v>
      </c>
      <c r="T112" s="209">
        <v>82</v>
      </c>
      <c r="U112" s="218">
        <v>0</v>
      </c>
      <c r="V112" s="219">
        <v>0</v>
      </c>
      <c r="W112" s="209" t="s">
        <v>467</v>
      </c>
      <c r="X112" s="209" t="s">
        <v>468</v>
      </c>
      <c r="Y112" s="209" t="s">
        <v>468</v>
      </c>
      <c r="Z112" s="209" t="s">
        <v>469</v>
      </c>
      <c r="AA112" s="213" t="s">
        <v>460</v>
      </c>
      <c r="AB112" s="216">
        <f t="shared" si="4"/>
        <v>1803</v>
      </c>
      <c r="AC112" s="216">
        <v>7777</v>
      </c>
      <c r="AD112" s="216">
        <f t="shared" si="5"/>
        <v>7777</v>
      </c>
      <c r="AE112" s="209" t="s">
        <v>559</v>
      </c>
      <c r="AF112" s="209" t="s">
        <v>470</v>
      </c>
      <c r="AG112" s="219">
        <v>1668154</v>
      </c>
      <c r="AH112" s="209" t="s">
        <v>470</v>
      </c>
      <c r="AI112" s="221">
        <v>43068</v>
      </c>
      <c r="AJ112" s="209" t="s">
        <v>471</v>
      </c>
      <c r="AK112" s="209" t="s">
        <v>472</v>
      </c>
      <c r="AL112" s="209" t="s">
        <v>472</v>
      </c>
      <c r="AM112" s="209" t="s">
        <v>472</v>
      </c>
      <c r="AN112" s="209" t="s">
        <v>472</v>
      </c>
      <c r="AO112" s="209" t="s">
        <v>472</v>
      </c>
      <c r="AP112" s="209" t="s">
        <v>472</v>
      </c>
      <c r="AQ112" s="209" t="s">
        <v>472</v>
      </c>
      <c r="AR112" s="209" t="s">
        <v>472</v>
      </c>
      <c r="AS112" s="209" t="s">
        <v>472</v>
      </c>
      <c r="AT112" s="209" t="s">
        <v>472</v>
      </c>
      <c r="AU112" s="209" t="s">
        <v>472</v>
      </c>
      <c r="AV112" s="209" t="s">
        <v>472</v>
      </c>
      <c r="AW112" s="209" t="s">
        <v>472</v>
      </c>
      <c r="AX112" s="209" t="s">
        <v>472</v>
      </c>
      <c r="AY112" s="209" t="s">
        <v>472</v>
      </c>
      <c r="AZ112" s="209" t="s">
        <v>472</v>
      </c>
      <c r="BA112" s="209" t="s">
        <v>472</v>
      </c>
      <c r="BB112" s="209" t="s">
        <v>472</v>
      </c>
      <c r="BC112" s="209" t="s">
        <v>472</v>
      </c>
      <c r="BD112" s="209" t="s">
        <v>472</v>
      </c>
      <c r="BE112" s="209" t="s">
        <v>472</v>
      </c>
      <c r="BF112" s="209" t="s">
        <v>472</v>
      </c>
      <c r="BG112" s="209" t="s">
        <v>472</v>
      </c>
      <c r="BH112" s="209" t="s">
        <v>472</v>
      </c>
      <c r="BI112" s="209" t="s">
        <v>472</v>
      </c>
      <c r="BJ112" s="209" t="s">
        <v>472</v>
      </c>
      <c r="BK112" s="209" t="s">
        <v>472</v>
      </c>
      <c r="BL112" s="209" t="s">
        <v>472</v>
      </c>
      <c r="BM112" s="209" t="s">
        <v>472</v>
      </c>
      <c r="BN112" s="209" t="s">
        <v>472</v>
      </c>
      <c r="BO112" s="209" t="s">
        <v>472</v>
      </c>
      <c r="BP112" s="209" t="s">
        <v>472</v>
      </c>
      <c r="BQ112" s="209" t="s">
        <v>472</v>
      </c>
      <c r="BR112" s="209" t="s">
        <v>472</v>
      </c>
      <c r="BS112" s="209" t="s">
        <v>472</v>
      </c>
      <c r="BT112" s="209" t="s">
        <v>472</v>
      </c>
      <c r="BU112" s="209" t="s">
        <v>472</v>
      </c>
      <c r="BV112" s="209" t="s">
        <v>472</v>
      </c>
      <c r="BW112" s="209" t="s">
        <v>472</v>
      </c>
      <c r="BX112" s="209" t="s">
        <v>472</v>
      </c>
      <c r="BY112" s="209" t="s">
        <v>472</v>
      </c>
      <c r="BZ112" s="209" t="s">
        <v>472</v>
      </c>
      <c r="CA112" s="209" t="s">
        <v>472</v>
      </c>
      <c r="CB112" s="209" t="s">
        <v>472</v>
      </c>
      <c r="CC112" s="209" t="s">
        <v>472</v>
      </c>
      <c r="CD112" s="209" t="s">
        <v>472</v>
      </c>
      <c r="CE112" s="209" t="s">
        <v>472</v>
      </c>
      <c r="CF112" s="209" t="s">
        <v>472</v>
      </c>
      <c r="CG112" s="209" t="s">
        <v>472</v>
      </c>
      <c r="CH112" s="209" t="s">
        <v>472</v>
      </c>
      <c r="CI112" s="209" t="s">
        <v>472</v>
      </c>
      <c r="CJ112" s="209" t="s">
        <v>472</v>
      </c>
      <c r="CK112" s="209" t="s">
        <v>472</v>
      </c>
      <c r="CL112" s="209" t="s">
        <v>472</v>
      </c>
      <c r="CM112" s="209" t="s">
        <v>472</v>
      </c>
      <c r="CN112" s="209" t="s">
        <v>472</v>
      </c>
      <c r="CO112" s="209" t="s">
        <v>472</v>
      </c>
      <c r="CP112" s="209" t="s">
        <v>472</v>
      </c>
      <c r="CQ112" s="209" t="s">
        <v>472</v>
      </c>
      <c r="CR112" s="209" t="s">
        <v>472</v>
      </c>
      <c r="CS112" s="209" t="s">
        <v>472</v>
      </c>
      <c r="CT112" s="209" t="s">
        <v>472</v>
      </c>
      <c r="CU112" s="209" t="s">
        <v>472</v>
      </c>
      <c r="CV112" s="209" t="s">
        <v>472</v>
      </c>
      <c r="CW112" s="209" t="s">
        <v>472</v>
      </c>
      <c r="CX112" s="209" t="s">
        <v>472</v>
      </c>
      <c r="CY112" s="209" t="s">
        <v>472</v>
      </c>
      <c r="CZ112" s="209" t="s">
        <v>472</v>
      </c>
      <c r="DA112" s="209" t="s">
        <v>472</v>
      </c>
      <c r="DB112" s="209" t="s">
        <v>472</v>
      </c>
      <c r="DC112" s="209" t="s">
        <v>472</v>
      </c>
    </row>
    <row r="113" spans="1:107">
      <c r="A113" s="213" t="s">
        <v>460</v>
      </c>
      <c r="B113" s="209">
        <v>1806</v>
      </c>
      <c r="C113" s="209">
        <v>1806</v>
      </c>
      <c r="D113" s="215">
        <v>9343</v>
      </c>
      <c r="E113" s="216">
        <f t="shared" si="3"/>
        <v>9343</v>
      </c>
      <c r="F113" s="217">
        <v>45688</v>
      </c>
      <c r="G113" s="215" t="s">
        <v>148</v>
      </c>
      <c r="H113" s="215" t="s">
        <v>469</v>
      </c>
      <c r="I113" s="209">
        <v>2021</v>
      </c>
      <c r="J113" s="209" t="s">
        <v>461</v>
      </c>
      <c r="K113" s="209" t="s">
        <v>462</v>
      </c>
      <c r="L113" s="218">
        <v>953063</v>
      </c>
      <c r="M113" s="209" t="s">
        <v>463</v>
      </c>
      <c r="N113" s="209" t="s">
        <v>464</v>
      </c>
      <c r="O113" s="209" t="s">
        <v>465</v>
      </c>
      <c r="P113" s="217">
        <v>43200</v>
      </c>
      <c r="Q113" s="217" t="s">
        <v>560</v>
      </c>
      <c r="R113" s="209" t="s">
        <v>464</v>
      </c>
      <c r="S113" s="209" t="s">
        <v>466</v>
      </c>
      <c r="T113" s="209">
        <v>69</v>
      </c>
      <c r="U113" s="218">
        <v>0</v>
      </c>
      <c r="V113" s="219">
        <v>0</v>
      </c>
      <c r="W113" s="209" t="s">
        <v>467</v>
      </c>
      <c r="X113" s="209" t="s">
        <v>468</v>
      </c>
      <c r="Y113" s="209" t="s">
        <v>468</v>
      </c>
      <c r="Z113" s="209" t="s">
        <v>469</v>
      </c>
      <c r="AA113" s="213" t="s">
        <v>460</v>
      </c>
      <c r="AB113" s="216">
        <f t="shared" si="4"/>
        <v>1806</v>
      </c>
      <c r="AC113" s="216">
        <v>7739</v>
      </c>
      <c r="AD113" s="216">
        <f t="shared" si="5"/>
        <v>7739</v>
      </c>
      <c r="AE113" s="209" t="s">
        <v>560</v>
      </c>
      <c r="AF113" s="209" t="s">
        <v>470</v>
      </c>
      <c r="AG113" s="219">
        <v>3548661.7</v>
      </c>
      <c r="AH113" s="209" t="s">
        <v>470</v>
      </c>
      <c r="AI113" s="221">
        <v>43007</v>
      </c>
      <c r="AJ113" s="209" t="s">
        <v>471</v>
      </c>
      <c r="AK113" s="209" t="s">
        <v>472</v>
      </c>
      <c r="AL113" s="209" t="s">
        <v>472</v>
      </c>
      <c r="AM113" s="209" t="s">
        <v>472</v>
      </c>
      <c r="AN113" s="209" t="s">
        <v>472</v>
      </c>
      <c r="AO113" s="209" t="s">
        <v>472</v>
      </c>
      <c r="AP113" s="209" t="s">
        <v>472</v>
      </c>
      <c r="AQ113" s="209" t="s">
        <v>472</v>
      </c>
      <c r="AR113" s="209" t="s">
        <v>472</v>
      </c>
      <c r="AS113" s="209" t="s">
        <v>472</v>
      </c>
      <c r="AT113" s="209" t="s">
        <v>472</v>
      </c>
      <c r="AU113" s="209" t="s">
        <v>472</v>
      </c>
      <c r="AV113" s="209" t="s">
        <v>472</v>
      </c>
      <c r="AW113" s="209" t="s">
        <v>472</v>
      </c>
      <c r="AX113" s="209" t="s">
        <v>472</v>
      </c>
      <c r="AY113" s="209" t="s">
        <v>472</v>
      </c>
      <c r="AZ113" s="209" t="s">
        <v>472</v>
      </c>
      <c r="BA113" s="209" t="s">
        <v>472</v>
      </c>
      <c r="BB113" s="209" t="s">
        <v>472</v>
      </c>
      <c r="BC113" s="209" t="s">
        <v>472</v>
      </c>
      <c r="BD113" s="209" t="s">
        <v>472</v>
      </c>
      <c r="BE113" s="209" t="s">
        <v>472</v>
      </c>
      <c r="BF113" s="209" t="s">
        <v>472</v>
      </c>
      <c r="BG113" s="209" t="s">
        <v>472</v>
      </c>
      <c r="BH113" s="209" t="s">
        <v>472</v>
      </c>
      <c r="BI113" s="209" t="s">
        <v>472</v>
      </c>
      <c r="BJ113" s="209" t="s">
        <v>472</v>
      </c>
      <c r="BK113" s="209" t="s">
        <v>472</v>
      </c>
      <c r="BL113" s="209" t="s">
        <v>472</v>
      </c>
      <c r="BM113" s="209" t="s">
        <v>472</v>
      </c>
      <c r="BN113" s="209" t="s">
        <v>472</v>
      </c>
      <c r="BO113" s="209" t="s">
        <v>472</v>
      </c>
      <c r="BP113" s="209" t="s">
        <v>472</v>
      </c>
      <c r="BQ113" s="209" t="s">
        <v>472</v>
      </c>
      <c r="BR113" s="209" t="s">
        <v>472</v>
      </c>
      <c r="BS113" s="209" t="s">
        <v>472</v>
      </c>
      <c r="BT113" s="209" t="s">
        <v>472</v>
      </c>
      <c r="BU113" s="209" t="s">
        <v>472</v>
      </c>
      <c r="BV113" s="209" t="s">
        <v>472</v>
      </c>
      <c r="BW113" s="209" t="s">
        <v>472</v>
      </c>
      <c r="BX113" s="209" t="s">
        <v>472</v>
      </c>
      <c r="BY113" s="209" t="s">
        <v>472</v>
      </c>
      <c r="BZ113" s="209" t="s">
        <v>472</v>
      </c>
      <c r="CA113" s="209" t="s">
        <v>472</v>
      </c>
      <c r="CB113" s="209" t="s">
        <v>472</v>
      </c>
      <c r="CC113" s="209" t="s">
        <v>472</v>
      </c>
      <c r="CD113" s="209" t="s">
        <v>472</v>
      </c>
      <c r="CE113" s="209" t="s">
        <v>472</v>
      </c>
      <c r="CF113" s="209" t="s">
        <v>472</v>
      </c>
      <c r="CG113" s="209" t="s">
        <v>472</v>
      </c>
      <c r="CH113" s="209" t="s">
        <v>472</v>
      </c>
      <c r="CI113" s="209" t="s">
        <v>472</v>
      </c>
      <c r="CJ113" s="209" t="s">
        <v>472</v>
      </c>
      <c r="CK113" s="209" t="s">
        <v>472</v>
      </c>
      <c r="CL113" s="209" t="s">
        <v>472</v>
      </c>
      <c r="CM113" s="209" t="s">
        <v>472</v>
      </c>
      <c r="CN113" s="209" t="s">
        <v>472</v>
      </c>
      <c r="CO113" s="209" t="s">
        <v>472</v>
      </c>
      <c r="CP113" s="209" t="s">
        <v>472</v>
      </c>
      <c r="CQ113" s="209" t="s">
        <v>472</v>
      </c>
      <c r="CR113" s="209" t="s">
        <v>472</v>
      </c>
      <c r="CS113" s="209" t="s">
        <v>472</v>
      </c>
      <c r="CT113" s="209" t="s">
        <v>472</v>
      </c>
      <c r="CU113" s="209" t="s">
        <v>472</v>
      </c>
      <c r="CV113" s="209" t="s">
        <v>472</v>
      </c>
      <c r="CW113" s="209" t="s">
        <v>472</v>
      </c>
      <c r="CX113" s="209" t="s">
        <v>472</v>
      </c>
      <c r="CY113" s="209" t="s">
        <v>472</v>
      </c>
      <c r="CZ113" s="209" t="s">
        <v>472</v>
      </c>
      <c r="DA113" s="209" t="s">
        <v>472</v>
      </c>
      <c r="DB113" s="209" t="s">
        <v>472</v>
      </c>
      <c r="DC113" s="209" t="s">
        <v>472</v>
      </c>
    </row>
    <row r="114" spans="1:107">
      <c r="A114" s="213" t="s">
        <v>460</v>
      </c>
      <c r="B114" s="209">
        <v>1808</v>
      </c>
      <c r="C114" s="209">
        <v>1808</v>
      </c>
      <c r="D114" s="215">
        <v>9800</v>
      </c>
      <c r="E114" s="216">
        <f t="shared" si="3"/>
        <v>9800</v>
      </c>
      <c r="F114" s="217">
        <v>45688</v>
      </c>
      <c r="G114" s="215" t="s">
        <v>148</v>
      </c>
      <c r="H114" s="215" t="s">
        <v>469</v>
      </c>
      <c r="I114" s="209">
        <v>2021</v>
      </c>
      <c r="J114" s="209" t="s">
        <v>461</v>
      </c>
      <c r="K114" s="209" t="s">
        <v>462</v>
      </c>
      <c r="L114" s="218">
        <v>1271520</v>
      </c>
      <c r="M114" s="209" t="s">
        <v>463</v>
      </c>
      <c r="N114" s="209" t="s">
        <v>464</v>
      </c>
      <c r="O114" s="209" t="s">
        <v>465</v>
      </c>
      <c r="P114" s="217">
        <v>43216</v>
      </c>
      <c r="Q114" s="217" t="s">
        <v>559</v>
      </c>
      <c r="R114" s="209" t="s">
        <v>464</v>
      </c>
      <c r="S114" s="209" t="s">
        <v>466</v>
      </c>
      <c r="T114" s="209">
        <v>77</v>
      </c>
      <c r="U114" s="218">
        <v>0</v>
      </c>
      <c r="V114" s="219">
        <v>0</v>
      </c>
      <c r="W114" s="209" t="s">
        <v>467</v>
      </c>
      <c r="X114" s="209" t="s">
        <v>468</v>
      </c>
      <c r="Y114" s="209" t="s">
        <v>468</v>
      </c>
      <c r="Z114" s="209" t="s">
        <v>469</v>
      </c>
      <c r="AA114" s="213" t="s">
        <v>460</v>
      </c>
      <c r="AB114" s="216">
        <f t="shared" si="4"/>
        <v>1808</v>
      </c>
      <c r="AC114" s="216">
        <v>7784</v>
      </c>
      <c r="AD114" s="216">
        <f t="shared" si="5"/>
        <v>7784</v>
      </c>
      <c r="AE114" s="209" t="s">
        <v>559</v>
      </c>
      <c r="AF114" s="209" t="s">
        <v>470</v>
      </c>
      <c r="AG114" s="219">
        <v>6231521</v>
      </c>
      <c r="AH114" s="209" t="s">
        <v>470</v>
      </c>
      <c r="AI114" s="221">
        <v>43080</v>
      </c>
      <c r="AJ114" s="209" t="s">
        <v>471</v>
      </c>
      <c r="AK114" s="209" t="s">
        <v>472</v>
      </c>
      <c r="AL114" s="209" t="s">
        <v>472</v>
      </c>
      <c r="AM114" s="209" t="s">
        <v>472</v>
      </c>
      <c r="AN114" s="209" t="s">
        <v>472</v>
      </c>
      <c r="AO114" s="209" t="s">
        <v>472</v>
      </c>
      <c r="AP114" s="209" t="s">
        <v>472</v>
      </c>
      <c r="AQ114" s="209" t="s">
        <v>472</v>
      </c>
      <c r="AR114" s="209" t="s">
        <v>472</v>
      </c>
      <c r="AS114" s="209" t="s">
        <v>472</v>
      </c>
      <c r="AT114" s="209" t="s">
        <v>472</v>
      </c>
      <c r="AU114" s="209" t="s">
        <v>472</v>
      </c>
      <c r="AV114" s="209" t="s">
        <v>472</v>
      </c>
      <c r="AW114" s="209" t="s">
        <v>472</v>
      </c>
      <c r="AX114" s="209" t="s">
        <v>472</v>
      </c>
      <c r="AY114" s="209" t="s">
        <v>472</v>
      </c>
      <c r="AZ114" s="209" t="s">
        <v>472</v>
      </c>
      <c r="BA114" s="209" t="s">
        <v>472</v>
      </c>
      <c r="BB114" s="209" t="s">
        <v>472</v>
      </c>
      <c r="BC114" s="209" t="s">
        <v>472</v>
      </c>
      <c r="BD114" s="209" t="s">
        <v>472</v>
      </c>
      <c r="BE114" s="209" t="s">
        <v>472</v>
      </c>
      <c r="BF114" s="209" t="s">
        <v>472</v>
      </c>
      <c r="BG114" s="209" t="s">
        <v>472</v>
      </c>
      <c r="BH114" s="209" t="s">
        <v>472</v>
      </c>
      <c r="BI114" s="209" t="s">
        <v>472</v>
      </c>
      <c r="BJ114" s="209" t="s">
        <v>472</v>
      </c>
      <c r="BK114" s="209" t="s">
        <v>472</v>
      </c>
      <c r="BL114" s="209" t="s">
        <v>472</v>
      </c>
      <c r="BM114" s="209" t="s">
        <v>472</v>
      </c>
      <c r="BN114" s="209" t="s">
        <v>472</v>
      </c>
      <c r="BO114" s="209" t="s">
        <v>472</v>
      </c>
      <c r="BP114" s="209" t="s">
        <v>472</v>
      </c>
      <c r="BQ114" s="209" t="s">
        <v>472</v>
      </c>
      <c r="BR114" s="209" t="s">
        <v>472</v>
      </c>
      <c r="BS114" s="209" t="s">
        <v>472</v>
      </c>
      <c r="BT114" s="209" t="s">
        <v>472</v>
      </c>
      <c r="BU114" s="209" t="s">
        <v>472</v>
      </c>
      <c r="BV114" s="209" t="s">
        <v>472</v>
      </c>
      <c r="BW114" s="209" t="s">
        <v>472</v>
      </c>
      <c r="BX114" s="209" t="s">
        <v>472</v>
      </c>
      <c r="BY114" s="209" t="s">
        <v>472</v>
      </c>
      <c r="BZ114" s="209" t="s">
        <v>472</v>
      </c>
      <c r="CA114" s="209" t="s">
        <v>472</v>
      </c>
      <c r="CB114" s="209" t="s">
        <v>472</v>
      </c>
      <c r="CC114" s="209" t="s">
        <v>472</v>
      </c>
      <c r="CD114" s="209" t="s">
        <v>472</v>
      </c>
      <c r="CE114" s="209" t="s">
        <v>472</v>
      </c>
      <c r="CF114" s="209" t="s">
        <v>472</v>
      </c>
      <c r="CG114" s="209" t="s">
        <v>472</v>
      </c>
      <c r="CH114" s="209" t="s">
        <v>472</v>
      </c>
      <c r="CI114" s="209" t="s">
        <v>472</v>
      </c>
      <c r="CJ114" s="209" t="s">
        <v>472</v>
      </c>
      <c r="CK114" s="209" t="s">
        <v>472</v>
      </c>
      <c r="CL114" s="209" t="s">
        <v>472</v>
      </c>
      <c r="CM114" s="209" t="s">
        <v>472</v>
      </c>
      <c r="CN114" s="209" t="s">
        <v>472</v>
      </c>
      <c r="CO114" s="209" t="s">
        <v>472</v>
      </c>
      <c r="CP114" s="209" t="s">
        <v>472</v>
      </c>
      <c r="CQ114" s="209" t="s">
        <v>472</v>
      </c>
      <c r="CR114" s="209" t="s">
        <v>472</v>
      </c>
      <c r="CS114" s="209" t="s">
        <v>472</v>
      </c>
      <c r="CT114" s="209" t="s">
        <v>472</v>
      </c>
      <c r="CU114" s="209" t="s">
        <v>472</v>
      </c>
      <c r="CV114" s="209" t="s">
        <v>472</v>
      </c>
      <c r="CW114" s="209" t="s">
        <v>472</v>
      </c>
      <c r="CX114" s="209" t="s">
        <v>472</v>
      </c>
      <c r="CY114" s="209" t="s">
        <v>472</v>
      </c>
      <c r="CZ114" s="209" t="s">
        <v>472</v>
      </c>
      <c r="DA114" s="209" t="s">
        <v>472</v>
      </c>
      <c r="DB114" s="209" t="s">
        <v>472</v>
      </c>
      <c r="DC114" s="209" t="s">
        <v>472</v>
      </c>
    </row>
    <row r="115" spans="1:107">
      <c r="A115" s="213" t="s">
        <v>460</v>
      </c>
      <c r="B115" s="209">
        <v>1810</v>
      </c>
      <c r="C115" s="209">
        <v>1810</v>
      </c>
      <c r="D115" s="215">
        <v>9731</v>
      </c>
      <c r="E115" s="216">
        <f t="shared" si="3"/>
        <v>9731</v>
      </c>
      <c r="F115" s="217">
        <v>45688</v>
      </c>
      <c r="G115" s="215" t="s">
        <v>148</v>
      </c>
      <c r="H115" s="215" t="s">
        <v>469</v>
      </c>
      <c r="I115" s="209">
        <v>2021</v>
      </c>
      <c r="J115" s="209" t="s">
        <v>461</v>
      </c>
      <c r="K115" s="209" t="s">
        <v>462</v>
      </c>
      <c r="L115" s="218">
        <v>518286</v>
      </c>
      <c r="M115" s="209" t="s">
        <v>463</v>
      </c>
      <c r="N115" s="209" t="s">
        <v>464</v>
      </c>
      <c r="O115" s="209" t="s">
        <v>465</v>
      </c>
      <c r="P115" s="217">
        <v>43227</v>
      </c>
      <c r="Q115" s="217" t="s">
        <v>559</v>
      </c>
      <c r="R115" s="209" t="s">
        <v>464</v>
      </c>
      <c r="S115" s="209" t="s">
        <v>466</v>
      </c>
      <c r="T115" s="209">
        <v>74</v>
      </c>
      <c r="U115" s="218">
        <v>0</v>
      </c>
      <c r="V115" s="219">
        <v>0</v>
      </c>
      <c r="W115" s="209" t="s">
        <v>467</v>
      </c>
      <c r="X115" s="209" t="s">
        <v>468</v>
      </c>
      <c r="Y115" s="209" t="s">
        <v>468</v>
      </c>
      <c r="Z115" s="209" t="s">
        <v>469</v>
      </c>
      <c r="AA115" s="213" t="s">
        <v>460</v>
      </c>
      <c r="AB115" s="216">
        <f t="shared" si="4"/>
        <v>1810</v>
      </c>
      <c r="AC115" s="216">
        <v>7523</v>
      </c>
      <c r="AD115" s="216">
        <f t="shared" si="5"/>
        <v>7523</v>
      </c>
      <c r="AE115" s="209" t="s">
        <v>559</v>
      </c>
      <c r="AF115" s="209" t="s">
        <v>470</v>
      </c>
      <c r="AG115" s="219">
        <v>3139149.14</v>
      </c>
      <c r="AH115" s="209" t="s">
        <v>470</v>
      </c>
      <c r="AI115" s="221">
        <v>43052</v>
      </c>
      <c r="AJ115" s="209" t="s">
        <v>471</v>
      </c>
      <c r="AK115" s="209" t="s">
        <v>472</v>
      </c>
      <c r="AL115" s="209" t="s">
        <v>472</v>
      </c>
      <c r="AM115" s="209" t="s">
        <v>472</v>
      </c>
      <c r="AN115" s="209" t="s">
        <v>472</v>
      </c>
      <c r="AO115" s="209" t="s">
        <v>472</v>
      </c>
      <c r="AP115" s="209" t="s">
        <v>472</v>
      </c>
      <c r="AQ115" s="209" t="s">
        <v>472</v>
      </c>
      <c r="AR115" s="209" t="s">
        <v>472</v>
      </c>
      <c r="AS115" s="209" t="s">
        <v>472</v>
      </c>
      <c r="AT115" s="209" t="s">
        <v>472</v>
      </c>
      <c r="AU115" s="209" t="s">
        <v>472</v>
      </c>
      <c r="AV115" s="209" t="s">
        <v>472</v>
      </c>
      <c r="AW115" s="209" t="s">
        <v>472</v>
      </c>
      <c r="AX115" s="209" t="s">
        <v>472</v>
      </c>
      <c r="AY115" s="209" t="s">
        <v>472</v>
      </c>
      <c r="AZ115" s="209" t="s">
        <v>472</v>
      </c>
      <c r="BA115" s="209" t="s">
        <v>472</v>
      </c>
      <c r="BB115" s="209" t="s">
        <v>472</v>
      </c>
      <c r="BC115" s="209" t="s">
        <v>472</v>
      </c>
      <c r="BD115" s="209" t="s">
        <v>472</v>
      </c>
      <c r="BE115" s="209" t="s">
        <v>472</v>
      </c>
      <c r="BF115" s="209" t="s">
        <v>472</v>
      </c>
      <c r="BG115" s="209" t="s">
        <v>472</v>
      </c>
      <c r="BH115" s="209" t="s">
        <v>472</v>
      </c>
      <c r="BI115" s="209" t="s">
        <v>472</v>
      </c>
      <c r="BJ115" s="209" t="s">
        <v>472</v>
      </c>
      <c r="BK115" s="209" t="s">
        <v>472</v>
      </c>
      <c r="BL115" s="209" t="s">
        <v>472</v>
      </c>
      <c r="BM115" s="209" t="s">
        <v>472</v>
      </c>
      <c r="BN115" s="209" t="s">
        <v>472</v>
      </c>
      <c r="BO115" s="209" t="s">
        <v>472</v>
      </c>
      <c r="BP115" s="209" t="s">
        <v>472</v>
      </c>
      <c r="BQ115" s="209" t="s">
        <v>472</v>
      </c>
      <c r="BR115" s="209" t="s">
        <v>472</v>
      </c>
      <c r="BS115" s="209" t="s">
        <v>472</v>
      </c>
      <c r="BT115" s="209" t="s">
        <v>472</v>
      </c>
      <c r="BU115" s="209" t="s">
        <v>472</v>
      </c>
      <c r="BV115" s="209" t="s">
        <v>472</v>
      </c>
      <c r="BW115" s="209" t="s">
        <v>472</v>
      </c>
      <c r="BX115" s="209" t="s">
        <v>472</v>
      </c>
      <c r="BY115" s="209" t="s">
        <v>472</v>
      </c>
      <c r="BZ115" s="209" t="s">
        <v>472</v>
      </c>
      <c r="CA115" s="209" t="s">
        <v>472</v>
      </c>
      <c r="CB115" s="209" t="s">
        <v>472</v>
      </c>
      <c r="CC115" s="209" t="s">
        <v>472</v>
      </c>
      <c r="CD115" s="209" t="s">
        <v>472</v>
      </c>
      <c r="CE115" s="209" t="s">
        <v>472</v>
      </c>
      <c r="CF115" s="209" t="s">
        <v>472</v>
      </c>
      <c r="CG115" s="209" t="s">
        <v>472</v>
      </c>
      <c r="CH115" s="209" t="s">
        <v>472</v>
      </c>
      <c r="CI115" s="209" t="s">
        <v>472</v>
      </c>
      <c r="CJ115" s="209" t="s">
        <v>472</v>
      </c>
      <c r="CK115" s="209" t="s">
        <v>472</v>
      </c>
      <c r="CL115" s="209" t="s">
        <v>472</v>
      </c>
      <c r="CM115" s="209" t="s">
        <v>472</v>
      </c>
      <c r="CN115" s="209" t="s">
        <v>472</v>
      </c>
      <c r="CO115" s="209" t="s">
        <v>472</v>
      </c>
      <c r="CP115" s="209" t="s">
        <v>472</v>
      </c>
      <c r="CQ115" s="209" t="s">
        <v>472</v>
      </c>
      <c r="CR115" s="209" t="s">
        <v>472</v>
      </c>
      <c r="CS115" s="209" t="s">
        <v>472</v>
      </c>
      <c r="CT115" s="209" t="s">
        <v>472</v>
      </c>
      <c r="CU115" s="209" t="s">
        <v>472</v>
      </c>
      <c r="CV115" s="209" t="s">
        <v>472</v>
      </c>
      <c r="CW115" s="209" t="s">
        <v>472</v>
      </c>
      <c r="CX115" s="209" t="s">
        <v>472</v>
      </c>
      <c r="CY115" s="209" t="s">
        <v>472</v>
      </c>
      <c r="CZ115" s="209" t="s">
        <v>472</v>
      </c>
      <c r="DA115" s="209" t="s">
        <v>472</v>
      </c>
      <c r="DB115" s="209" t="s">
        <v>472</v>
      </c>
      <c r="DC115" s="209" t="s">
        <v>472</v>
      </c>
    </row>
    <row r="116" spans="1:107">
      <c r="A116" s="213" t="s">
        <v>460</v>
      </c>
      <c r="B116" s="209">
        <v>1811</v>
      </c>
      <c r="C116" s="209">
        <v>1811</v>
      </c>
      <c r="D116" s="215">
        <v>9840</v>
      </c>
      <c r="E116" s="216">
        <f t="shared" si="3"/>
        <v>9840</v>
      </c>
      <c r="F116" s="217">
        <v>45688</v>
      </c>
      <c r="G116" s="215" t="s">
        <v>148</v>
      </c>
      <c r="H116" s="215" t="s">
        <v>469</v>
      </c>
      <c r="I116" s="209">
        <v>2021</v>
      </c>
      <c r="J116" s="209" t="s">
        <v>461</v>
      </c>
      <c r="K116" s="209" t="s">
        <v>462</v>
      </c>
      <c r="L116" s="218">
        <v>3293968</v>
      </c>
      <c r="M116" s="209" t="s">
        <v>463</v>
      </c>
      <c r="N116" s="209" t="s">
        <v>464</v>
      </c>
      <c r="O116" s="209" t="s">
        <v>465</v>
      </c>
      <c r="P116" s="217">
        <v>43231</v>
      </c>
      <c r="Q116" s="217" t="s">
        <v>558</v>
      </c>
      <c r="R116" s="209" t="s">
        <v>464</v>
      </c>
      <c r="S116" s="209" t="s">
        <v>466</v>
      </c>
      <c r="T116" s="209">
        <v>79</v>
      </c>
      <c r="U116" s="218">
        <v>0</v>
      </c>
      <c r="V116" s="219">
        <v>0</v>
      </c>
      <c r="W116" s="209" t="s">
        <v>467</v>
      </c>
      <c r="X116" s="209" t="s">
        <v>468</v>
      </c>
      <c r="Y116" s="209" t="s">
        <v>468</v>
      </c>
      <c r="Z116" s="209" t="s">
        <v>469</v>
      </c>
      <c r="AA116" s="213" t="s">
        <v>460</v>
      </c>
      <c r="AB116" s="216">
        <f t="shared" si="4"/>
        <v>1811</v>
      </c>
      <c r="AC116" s="216">
        <v>7795</v>
      </c>
      <c r="AD116" s="216">
        <f t="shared" si="5"/>
        <v>7795</v>
      </c>
      <c r="AE116" s="209" t="s">
        <v>558</v>
      </c>
      <c r="AF116" s="209" t="s">
        <v>470</v>
      </c>
      <c r="AG116" s="219">
        <v>16744467</v>
      </c>
      <c r="AH116" s="209" t="s">
        <v>470</v>
      </c>
      <c r="AI116" s="221">
        <v>43140</v>
      </c>
      <c r="AJ116" s="209" t="s">
        <v>471</v>
      </c>
      <c r="AK116" s="209" t="s">
        <v>472</v>
      </c>
      <c r="AL116" s="209" t="s">
        <v>472</v>
      </c>
      <c r="AM116" s="209" t="s">
        <v>472</v>
      </c>
      <c r="AN116" s="209" t="s">
        <v>472</v>
      </c>
      <c r="AO116" s="209" t="s">
        <v>472</v>
      </c>
      <c r="AP116" s="209" t="s">
        <v>472</v>
      </c>
      <c r="AQ116" s="209" t="s">
        <v>472</v>
      </c>
      <c r="AR116" s="209" t="s">
        <v>472</v>
      </c>
      <c r="AS116" s="209" t="s">
        <v>472</v>
      </c>
      <c r="AT116" s="209" t="s">
        <v>472</v>
      </c>
      <c r="AU116" s="209" t="s">
        <v>472</v>
      </c>
      <c r="AV116" s="209" t="s">
        <v>472</v>
      </c>
      <c r="AW116" s="209" t="s">
        <v>472</v>
      </c>
      <c r="AX116" s="209" t="s">
        <v>472</v>
      </c>
      <c r="AY116" s="209" t="s">
        <v>472</v>
      </c>
      <c r="AZ116" s="209" t="s">
        <v>472</v>
      </c>
      <c r="BA116" s="209" t="s">
        <v>472</v>
      </c>
      <c r="BB116" s="209" t="s">
        <v>472</v>
      </c>
      <c r="BC116" s="209" t="s">
        <v>472</v>
      </c>
      <c r="BD116" s="209" t="s">
        <v>472</v>
      </c>
      <c r="BE116" s="209" t="s">
        <v>472</v>
      </c>
      <c r="BF116" s="209" t="s">
        <v>472</v>
      </c>
      <c r="BG116" s="209" t="s">
        <v>472</v>
      </c>
      <c r="BH116" s="209" t="s">
        <v>472</v>
      </c>
      <c r="BI116" s="209" t="s">
        <v>472</v>
      </c>
      <c r="BJ116" s="209" t="s">
        <v>472</v>
      </c>
      <c r="BK116" s="209" t="s">
        <v>472</v>
      </c>
      <c r="BL116" s="209" t="s">
        <v>472</v>
      </c>
      <c r="BM116" s="209" t="s">
        <v>472</v>
      </c>
      <c r="BN116" s="209" t="s">
        <v>472</v>
      </c>
      <c r="BO116" s="209" t="s">
        <v>472</v>
      </c>
      <c r="BP116" s="209" t="s">
        <v>472</v>
      </c>
      <c r="BQ116" s="209" t="s">
        <v>472</v>
      </c>
      <c r="BR116" s="209" t="s">
        <v>472</v>
      </c>
      <c r="BS116" s="209" t="s">
        <v>472</v>
      </c>
      <c r="BT116" s="209" t="s">
        <v>472</v>
      </c>
      <c r="BU116" s="209" t="s">
        <v>472</v>
      </c>
      <c r="BV116" s="209" t="s">
        <v>472</v>
      </c>
      <c r="BW116" s="209" t="s">
        <v>472</v>
      </c>
      <c r="BX116" s="209" t="s">
        <v>472</v>
      </c>
      <c r="BY116" s="209" t="s">
        <v>472</v>
      </c>
      <c r="BZ116" s="209" t="s">
        <v>472</v>
      </c>
      <c r="CA116" s="209" t="s">
        <v>472</v>
      </c>
      <c r="CB116" s="209" t="s">
        <v>472</v>
      </c>
      <c r="CC116" s="209" t="s">
        <v>472</v>
      </c>
      <c r="CD116" s="209" t="s">
        <v>472</v>
      </c>
      <c r="CE116" s="209" t="s">
        <v>472</v>
      </c>
      <c r="CF116" s="209" t="s">
        <v>472</v>
      </c>
      <c r="CG116" s="209" t="s">
        <v>472</v>
      </c>
      <c r="CH116" s="209" t="s">
        <v>472</v>
      </c>
      <c r="CI116" s="209" t="s">
        <v>472</v>
      </c>
      <c r="CJ116" s="209" t="s">
        <v>472</v>
      </c>
      <c r="CK116" s="209" t="s">
        <v>472</v>
      </c>
      <c r="CL116" s="209" t="s">
        <v>472</v>
      </c>
      <c r="CM116" s="209" t="s">
        <v>472</v>
      </c>
      <c r="CN116" s="209" t="s">
        <v>472</v>
      </c>
      <c r="CO116" s="209" t="s">
        <v>472</v>
      </c>
      <c r="CP116" s="209" t="s">
        <v>472</v>
      </c>
      <c r="CQ116" s="209" t="s">
        <v>472</v>
      </c>
      <c r="CR116" s="209" t="s">
        <v>472</v>
      </c>
      <c r="CS116" s="209" t="s">
        <v>472</v>
      </c>
      <c r="CT116" s="209" t="s">
        <v>472</v>
      </c>
      <c r="CU116" s="209" t="s">
        <v>472</v>
      </c>
      <c r="CV116" s="209" t="s">
        <v>472</v>
      </c>
      <c r="CW116" s="209" t="s">
        <v>472</v>
      </c>
      <c r="CX116" s="209" t="s">
        <v>472</v>
      </c>
      <c r="CY116" s="209" t="s">
        <v>472</v>
      </c>
      <c r="CZ116" s="209" t="s">
        <v>472</v>
      </c>
      <c r="DA116" s="209" t="s">
        <v>472</v>
      </c>
      <c r="DB116" s="209" t="s">
        <v>472</v>
      </c>
      <c r="DC116" s="209" t="s">
        <v>472</v>
      </c>
    </row>
    <row r="117" spans="1:107">
      <c r="A117" s="213" t="s">
        <v>460</v>
      </c>
      <c r="B117" s="209">
        <v>1815</v>
      </c>
      <c r="C117" s="209">
        <v>1815</v>
      </c>
      <c r="D117" s="215">
        <v>9274</v>
      </c>
      <c r="E117" s="216">
        <f t="shared" si="3"/>
        <v>9274</v>
      </c>
      <c r="F117" s="217">
        <v>45688</v>
      </c>
      <c r="G117" s="215" t="s">
        <v>148</v>
      </c>
      <c r="H117" s="215" t="s">
        <v>469</v>
      </c>
      <c r="I117" s="209">
        <v>2021</v>
      </c>
      <c r="J117" s="209" t="s">
        <v>461</v>
      </c>
      <c r="K117" s="209" t="s">
        <v>462</v>
      </c>
      <c r="L117" s="218">
        <v>2189028</v>
      </c>
      <c r="M117" s="209" t="s">
        <v>463</v>
      </c>
      <c r="N117" s="209" t="s">
        <v>464</v>
      </c>
      <c r="O117" s="209" t="s">
        <v>465</v>
      </c>
      <c r="P117" s="217">
        <v>43245</v>
      </c>
      <c r="Q117" s="217" t="s">
        <v>559</v>
      </c>
      <c r="R117" s="209" t="s">
        <v>464</v>
      </c>
      <c r="S117" s="209" t="s">
        <v>466</v>
      </c>
      <c r="T117" s="209">
        <v>75</v>
      </c>
      <c r="U117" s="218">
        <v>0</v>
      </c>
      <c r="V117" s="219">
        <v>0</v>
      </c>
      <c r="W117" s="209" t="s">
        <v>467</v>
      </c>
      <c r="X117" s="209" t="s">
        <v>468</v>
      </c>
      <c r="Y117" s="209" t="s">
        <v>468</v>
      </c>
      <c r="Z117" s="209" t="s">
        <v>469</v>
      </c>
      <c r="AA117" s="213" t="s">
        <v>460</v>
      </c>
      <c r="AB117" s="216">
        <f t="shared" si="4"/>
        <v>1815</v>
      </c>
      <c r="AC117" s="216">
        <v>7194</v>
      </c>
      <c r="AD117" s="216">
        <f t="shared" si="5"/>
        <v>7194</v>
      </c>
      <c r="AE117" s="209" t="s">
        <v>559</v>
      </c>
      <c r="AF117" s="209" t="s">
        <v>470</v>
      </c>
      <c r="AG117" s="219">
        <v>12864037</v>
      </c>
      <c r="AH117" s="209" t="s">
        <v>470</v>
      </c>
      <c r="AI117" s="221">
        <v>43136</v>
      </c>
      <c r="AJ117" s="209" t="s">
        <v>471</v>
      </c>
      <c r="AK117" s="209" t="s">
        <v>472</v>
      </c>
      <c r="AL117" s="209" t="s">
        <v>472</v>
      </c>
      <c r="AM117" s="209" t="s">
        <v>472</v>
      </c>
      <c r="AN117" s="209" t="s">
        <v>472</v>
      </c>
      <c r="AO117" s="209" t="s">
        <v>472</v>
      </c>
      <c r="AP117" s="209" t="s">
        <v>472</v>
      </c>
      <c r="AQ117" s="209" t="s">
        <v>472</v>
      </c>
      <c r="AR117" s="209" t="s">
        <v>472</v>
      </c>
      <c r="AS117" s="209" t="s">
        <v>472</v>
      </c>
      <c r="AT117" s="209" t="s">
        <v>472</v>
      </c>
      <c r="AU117" s="209" t="s">
        <v>472</v>
      </c>
      <c r="AV117" s="209" t="s">
        <v>472</v>
      </c>
      <c r="AW117" s="209" t="s">
        <v>472</v>
      </c>
      <c r="AX117" s="209" t="s">
        <v>472</v>
      </c>
      <c r="AY117" s="209" t="s">
        <v>472</v>
      </c>
      <c r="AZ117" s="209" t="s">
        <v>472</v>
      </c>
      <c r="BA117" s="209" t="s">
        <v>472</v>
      </c>
      <c r="BB117" s="209" t="s">
        <v>472</v>
      </c>
      <c r="BC117" s="209" t="s">
        <v>472</v>
      </c>
      <c r="BD117" s="209" t="s">
        <v>472</v>
      </c>
      <c r="BE117" s="209" t="s">
        <v>472</v>
      </c>
      <c r="BF117" s="209" t="s">
        <v>472</v>
      </c>
      <c r="BG117" s="209" t="s">
        <v>472</v>
      </c>
      <c r="BH117" s="209" t="s">
        <v>472</v>
      </c>
      <c r="BI117" s="209" t="s">
        <v>472</v>
      </c>
      <c r="BJ117" s="209" t="s">
        <v>472</v>
      </c>
      <c r="BK117" s="209" t="s">
        <v>472</v>
      </c>
      <c r="BL117" s="209" t="s">
        <v>472</v>
      </c>
      <c r="BM117" s="209" t="s">
        <v>472</v>
      </c>
      <c r="BN117" s="209" t="s">
        <v>472</v>
      </c>
      <c r="BO117" s="209" t="s">
        <v>472</v>
      </c>
      <c r="BP117" s="209" t="s">
        <v>472</v>
      </c>
      <c r="BQ117" s="209" t="s">
        <v>472</v>
      </c>
      <c r="BR117" s="209" t="s">
        <v>472</v>
      </c>
      <c r="BS117" s="209" t="s">
        <v>472</v>
      </c>
      <c r="BT117" s="209" t="s">
        <v>472</v>
      </c>
      <c r="BU117" s="209" t="s">
        <v>472</v>
      </c>
      <c r="BV117" s="209" t="s">
        <v>472</v>
      </c>
      <c r="BW117" s="209" t="s">
        <v>472</v>
      </c>
      <c r="BX117" s="209" t="s">
        <v>472</v>
      </c>
      <c r="BY117" s="209" t="s">
        <v>472</v>
      </c>
      <c r="BZ117" s="209" t="s">
        <v>472</v>
      </c>
      <c r="CA117" s="209" t="s">
        <v>472</v>
      </c>
      <c r="CB117" s="209" t="s">
        <v>472</v>
      </c>
      <c r="CC117" s="209" t="s">
        <v>472</v>
      </c>
      <c r="CD117" s="209" t="s">
        <v>472</v>
      </c>
      <c r="CE117" s="209" t="s">
        <v>472</v>
      </c>
      <c r="CF117" s="209" t="s">
        <v>472</v>
      </c>
      <c r="CG117" s="209" t="s">
        <v>472</v>
      </c>
      <c r="CH117" s="209" t="s">
        <v>472</v>
      </c>
      <c r="CI117" s="209" t="s">
        <v>472</v>
      </c>
      <c r="CJ117" s="209" t="s">
        <v>472</v>
      </c>
      <c r="CK117" s="209" t="s">
        <v>472</v>
      </c>
      <c r="CL117" s="209" t="s">
        <v>472</v>
      </c>
      <c r="CM117" s="209" t="s">
        <v>472</v>
      </c>
      <c r="CN117" s="209" t="s">
        <v>472</v>
      </c>
      <c r="CO117" s="209" t="s">
        <v>472</v>
      </c>
      <c r="CP117" s="209" t="s">
        <v>472</v>
      </c>
      <c r="CQ117" s="209" t="s">
        <v>472</v>
      </c>
      <c r="CR117" s="209" t="s">
        <v>472</v>
      </c>
      <c r="CS117" s="209" t="s">
        <v>472</v>
      </c>
      <c r="CT117" s="209" t="s">
        <v>472</v>
      </c>
      <c r="CU117" s="209" t="s">
        <v>472</v>
      </c>
      <c r="CV117" s="209" t="s">
        <v>472</v>
      </c>
      <c r="CW117" s="209" t="s">
        <v>472</v>
      </c>
      <c r="CX117" s="209" t="s">
        <v>472</v>
      </c>
      <c r="CY117" s="209" t="s">
        <v>472</v>
      </c>
      <c r="CZ117" s="209" t="s">
        <v>472</v>
      </c>
      <c r="DA117" s="209" t="s">
        <v>472</v>
      </c>
      <c r="DB117" s="209" t="s">
        <v>472</v>
      </c>
      <c r="DC117" s="209" t="s">
        <v>472</v>
      </c>
    </row>
    <row r="118" spans="1:107">
      <c r="A118" s="213" t="s">
        <v>460</v>
      </c>
      <c r="B118" s="209">
        <v>1821</v>
      </c>
      <c r="C118" s="209">
        <v>1821</v>
      </c>
      <c r="D118" s="215">
        <v>9590</v>
      </c>
      <c r="E118" s="216">
        <f t="shared" si="3"/>
        <v>9590</v>
      </c>
      <c r="F118" s="217">
        <v>45688</v>
      </c>
      <c r="G118" s="215" t="s">
        <v>148</v>
      </c>
      <c r="H118" s="215" t="s">
        <v>469</v>
      </c>
      <c r="I118" s="209">
        <v>2021</v>
      </c>
      <c r="J118" s="209" t="s">
        <v>461</v>
      </c>
      <c r="K118" s="209" t="s">
        <v>462</v>
      </c>
      <c r="L118" s="218">
        <v>1402149</v>
      </c>
      <c r="M118" s="209" t="s">
        <v>463</v>
      </c>
      <c r="N118" s="209" t="s">
        <v>464</v>
      </c>
      <c r="O118" s="209" t="s">
        <v>465</v>
      </c>
      <c r="P118" s="217">
        <v>43255</v>
      </c>
      <c r="Q118" s="217" t="s">
        <v>559</v>
      </c>
      <c r="R118" s="209" t="s">
        <v>464</v>
      </c>
      <c r="S118" s="209" t="s">
        <v>466</v>
      </c>
      <c r="T118" s="209">
        <v>30</v>
      </c>
      <c r="U118" s="218">
        <v>0</v>
      </c>
      <c r="V118" s="219">
        <v>0</v>
      </c>
      <c r="W118" s="209" t="s">
        <v>467</v>
      </c>
      <c r="X118" s="209" t="s">
        <v>468</v>
      </c>
      <c r="Y118" s="209" t="s">
        <v>468</v>
      </c>
      <c r="Z118" s="209" t="s">
        <v>469</v>
      </c>
      <c r="AA118" s="213" t="s">
        <v>460</v>
      </c>
      <c r="AB118" s="216">
        <f t="shared" si="4"/>
        <v>1821</v>
      </c>
      <c r="AC118" s="216">
        <v>7729</v>
      </c>
      <c r="AD118" s="216">
        <f t="shared" si="5"/>
        <v>7729</v>
      </c>
      <c r="AE118" s="209" t="s">
        <v>559</v>
      </c>
      <c r="AF118" s="209" t="s">
        <v>470</v>
      </c>
      <c r="AG118" s="219">
        <v>6798900.1600000001</v>
      </c>
      <c r="AH118" s="209" t="s">
        <v>470</v>
      </c>
      <c r="AI118" s="221">
        <v>43019</v>
      </c>
      <c r="AJ118" s="209" t="s">
        <v>471</v>
      </c>
      <c r="AK118" s="209" t="s">
        <v>472</v>
      </c>
      <c r="AL118" s="209" t="s">
        <v>472</v>
      </c>
      <c r="AM118" s="209" t="s">
        <v>472</v>
      </c>
      <c r="AN118" s="209" t="s">
        <v>472</v>
      </c>
      <c r="AO118" s="209" t="s">
        <v>472</v>
      </c>
      <c r="AP118" s="209" t="s">
        <v>472</v>
      </c>
      <c r="AQ118" s="209" t="s">
        <v>472</v>
      </c>
      <c r="AR118" s="209" t="s">
        <v>472</v>
      </c>
      <c r="AS118" s="209" t="s">
        <v>472</v>
      </c>
      <c r="AT118" s="209" t="s">
        <v>472</v>
      </c>
      <c r="AU118" s="209" t="s">
        <v>472</v>
      </c>
      <c r="AV118" s="209" t="s">
        <v>472</v>
      </c>
      <c r="AW118" s="209" t="s">
        <v>472</v>
      </c>
      <c r="AX118" s="209" t="s">
        <v>472</v>
      </c>
      <c r="AY118" s="209" t="s">
        <v>472</v>
      </c>
      <c r="AZ118" s="209" t="s">
        <v>472</v>
      </c>
      <c r="BA118" s="209" t="s">
        <v>472</v>
      </c>
      <c r="BB118" s="209" t="s">
        <v>472</v>
      </c>
      <c r="BC118" s="209" t="s">
        <v>472</v>
      </c>
      <c r="BD118" s="209" t="s">
        <v>472</v>
      </c>
      <c r="BE118" s="209" t="s">
        <v>472</v>
      </c>
      <c r="BF118" s="209" t="s">
        <v>472</v>
      </c>
      <c r="BG118" s="209" t="s">
        <v>472</v>
      </c>
      <c r="BH118" s="209" t="s">
        <v>472</v>
      </c>
      <c r="BI118" s="209" t="s">
        <v>472</v>
      </c>
      <c r="BJ118" s="209" t="s">
        <v>472</v>
      </c>
      <c r="BK118" s="209" t="s">
        <v>472</v>
      </c>
      <c r="BL118" s="209" t="s">
        <v>472</v>
      </c>
      <c r="BM118" s="209" t="s">
        <v>472</v>
      </c>
      <c r="BN118" s="209" t="s">
        <v>472</v>
      </c>
      <c r="BO118" s="209" t="s">
        <v>472</v>
      </c>
      <c r="BP118" s="209" t="s">
        <v>472</v>
      </c>
      <c r="BQ118" s="209" t="s">
        <v>472</v>
      </c>
      <c r="BR118" s="209" t="s">
        <v>472</v>
      </c>
      <c r="BS118" s="209" t="s">
        <v>472</v>
      </c>
      <c r="BT118" s="209" t="s">
        <v>472</v>
      </c>
      <c r="BU118" s="209" t="s">
        <v>472</v>
      </c>
      <c r="BV118" s="209" t="s">
        <v>472</v>
      </c>
      <c r="BW118" s="209" t="s">
        <v>472</v>
      </c>
      <c r="BX118" s="209" t="s">
        <v>472</v>
      </c>
      <c r="BY118" s="209" t="s">
        <v>472</v>
      </c>
      <c r="BZ118" s="209" t="s">
        <v>472</v>
      </c>
      <c r="CA118" s="209" t="s">
        <v>472</v>
      </c>
      <c r="CB118" s="209" t="s">
        <v>472</v>
      </c>
      <c r="CC118" s="209" t="s">
        <v>472</v>
      </c>
      <c r="CD118" s="209" t="s">
        <v>472</v>
      </c>
      <c r="CE118" s="209" t="s">
        <v>472</v>
      </c>
      <c r="CF118" s="209" t="s">
        <v>472</v>
      </c>
      <c r="CG118" s="209" t="s">
        <v>472</v>
      </c>
      <c r="CH118" s="209" t="s">
        <v>472</v>
      </c>
      <c r="CI118" s="209" t="s">
        <v>472</v>
      </c>
      <c r="CJ118" s="209" t="s">
        <v>472</v>
      </c>
      <c r="CK118" s="209" t="s">
        <v>472</v>
      </c>
      <c r="CL118" s="209" t="s">
        <v>472</v>
      </c>
      <c r="CM118" s="209" t="s">
        <v>472</v>
      </c>
      <c r="CN118" s="209" t="s">
        <v>472</v>
      </c>
      <c r="CO118" s="209" t="s">
        <v>472</v>
      </c>
      <c r="CP118" s="209" t="s">
        <v>472</v>
      </c>
      <c r="CQ118" s="209" t="s">
        <v>472</v>
      </c>
      <c r="CR118" s="209" t="s">
        <v>472</v>
      </c>
      <c r="CS118" s="209" t="s">
        <v>472</v>
      </c>
      <c r="CT118" s="209" t="s">
        <v>472</v>
      </c>
      <c r="CU118" s="209" t="s">
        <v>472</v>
      </c>
      <c r="CV118" s="209" t="s">
        <v>472</v>
      </c>
      <c r="CW118" s="209" t="s">
        <v>472</v>
      </c>
      <c r="CX118" s="209" t="s">
        <v>472</v>
      </c>
      <c r="CY118" s="209" t="s">
        <v>472</v>
      </c>
      <c r="CZ118" s="209" t="s">
        <v>472</v>
      </c>
      <c r="DA118" s="209" t="s">
        <v>472</v>
      </c>
      <c r="DB118" s="209" t="s">
        <v>472</v>
      </c>
      <c r="DC118" s="209" t="s">
        <v>472</v>
      </c>
    </row>
    <row r="119" spans="1:107">
      <c r="A119" s="213" t="s">
        <v>460</v>
      </c>
      <c r="B119" s="209">
        <v>1822</v>
      </c>
      <c r="C119" s="209">
        <v>1822</v>
      </c>
      <c r="D119" s="215">
        <v>9590</v>
      </c>
      <c r="E119" s="216">
        <f t="shared" si="3"/>
        <v>9590</v>
      </c>
      <c r="F119" s="217">
        <v>45688</v>
      </c>
      <c r="G119" s="215" t="s">
        <v>148</v>
      </c>
      <c r="H119" s="215" t="s">
        <v>469</v>
      </c>
      <c r="I119" s="209">
        <v>2021</v>
      </c>
      <c r="J119" s="209" t="s">
        <v>461</v>
      </c>
      <c r="K119" s="209" t="s">
        <v>462</v>
      </c>
      <c r="L119" s="218">
        <v>1381338</v>
      </c>
      <c r="M119" s="209" t="s">
        <v>463</v>
      </c>
      <c r="N119" s="209" t="s">
        <v>464</v>
      </c>
      <c r="O119" s="209" t="s">
        <v>465</v>
      </c>
      <c r="P119" s="217">
        <v>43255</v>
      </c>
      <c r="Q119" s="217" t="s">
        <v>559</v>
      </c>
      <c r="R119" s="209" t="s">
        <v>464</v>
      </c>
      <c r="S119" s="209" t="s">
        <v>466</v>
      </c>
      <c r="T119" s="209">
        <v>27</v>
      </c>
      <c r="U119" s="218">
        <v>0</v>
      </c>
      <c r="V119" s="219">
        <v>0</v>
      </c>
      <c r="W119" s="209" t="s">
        <v>467</v>
      </c>
      <c r="X119" s="209" t="s">
        <v>468</v>
      </c>
      <c r="Y119" s="209" t="s">
        <v>468</v>
      </c>
      <c r="Z119" s="209" t="s">
        <v>469</v>
      </c>
      <c r="AA119" s="213" t="s">
        <v>460</v>
      </c>
      <c r="AB119" s="216">
        <f t="shared" si="4"/>
        <v>1822</v>
      </c>
      <c r="AC119" s="216">
        <v>7753</v>
      </c>
      <c r="AD119" s="216">
        <f t="shared" si="5"/>
        <v>7753</v>
      </c>
      <c r="AE119" s="209" t="s">
        <v>559</v>
      </c>
      <c r="AF119" s="209" t="s">
        <v>470</v>
      </c>
      <c r="AG119" s="219">
        <v>7480665</v>
      </c>
      <c r="AH119" s="209" t="s">
        <v>470</v>
      </c>
      <c r="AI119" s="221">
        <v>43019</v>
      </c>
      <c r="AJ119" s="209" t="s">
        <v>471</v>
      </c>
      <c r="AK119" s="209" t="s">
        <v>472</v>
      </c>
      <c r="AL119" s="209" t="s">
        <v>472</v>
      </c>
      <c r="AM119" s="209" t="s">
        <v>472</v>
      </c>
      <c r="AN119" s="209" t="s">
        <v>472</v>
      </c>
      <c r="AO119" s="209" t="s">
        <v>472</v>
      </c>
      <c r="AP119" s="209" t="s">
        <v>472</v>
      </c>
      <c r="AQ119" s="209" t="s">
        <v>472</v>
      </c>
      <c r="AR119" s="209" t="s">
        <v>472</v>
      </c>
      <c r="AS119" s="209" t="s">
        <v>472</v>
      </c>
      <c r="AT119" s="209" t="s">
        <v>472</v>
      </c>
      <c r="AU119" s="209" t="s">
        <v>472</v>
      </c>
      <c r="AV119" s="209" t="s">
        <v>472</v>
      </c>
      <c r="AW119" s="209" t="s">
        <v>472</v>
      </c>
      <c r="AX119" s="209" t="s">
        <v>472</v>
      </c>
      <c r="AY119" s="209" t="s">
        <v>472</v>
      </c>
      <c r="AZ119" s="209" t="s">
        <v>472</v>
      </c>
      <c r="BA119" s="209" t="s">
        <v>472</v>
      </c>
      <c r="BB119" s="209" t="s">
        <v>472</v>
      </c>
      <c r="BC119" s="209" t="s">
        <v>472</v>
      </c>
      <c r="BD119" s="209" t="s">
        <v>472</v>
      </c>
      <c r="BE119" s="209" t="s">
        <v>472</v>
      </c>
      <c r="BF119" s="209" t="s">
        <v>472</v>
      </c>
      <c r="BG119" s="209" t="s">
        <v>472</v>
      </c>
      <c r="BH119" s="209" t="s">
        <v>472</v>
      </c>
      <c r="BI119" s="209" t="s">
        <v>472</v>
      </c>
      <c r="BJ119" s="209" t="s">
        <v>472</v>
      </c>
      <c r="BK119" s="209" t="s">
        <v>472</v>
      </c>
      <c r="BL119" s="209" t="s">
        <v>472</v>
      </c>
      <c r="BM119" s="209" t="s">
        <v>472</v>
      </c>
      <c r="BN119" s="209" t="s">
        <v>472</v>
      </c>
      <c r="BO119" s="209" t="s">
        <v>472</v>
      </c>
      <c r="BP119" s="209" t="s">
        <v>472</v>
      </c>
      <c r="BQ119" s="209" t="s">
        <v>472</v>
      </c>
      <c r="BR119" s="209" t="s">
        <v>472</v>
      </c>
      <c r="BS119" s="209" t="s">
        <v>472</v>
      </c>
      <c r="BT119" s="209" t="s">
        <v>472</v>
      </c>
      <c r="BU119" s="209" t="s">
        <v>472</v>
      </c>
      <c r="BV119" s="209" t="s">
        <v>472</v>
      </c>
      <c r="BW119" s="209" t="s">
        <v>472</v>
      </c>
      <c r="BX119" s="209" t="s">
        <v>472</v>
      </c>
      <c r="BY119" s="209" t="s">
        <v>472</v>
      </c>
      <c r="BZ119" s="209" t="s">
        <v>472</v>
      </c>
      <c r="CA119" s="209" t="s">
        <v>472</v>
      </c>
      <c r="CB119" s="209" t="s">
        <v>472</v>
      </c>
      <c r="CC119" s="209" t="s">
        <v>472</v>
      </c>
      <c r="CD119" s="209" t="s">
        <v>472</v>
      </c>
      <c r="CE119" s="209" t="s">
        <v>472</v>
      </c>
      <c r="CF119" s="209" t="s">
        <v>472</v>
      </c>
      <c r="CG119" s="209" t="s">
        <v>472</v>
      </c>
      <c r="CH119" s="209" t="s">
        <v>472</v>
      </c>
      <c r="CI119" s="209" t="s">
        <v>472</v>
      </c>
      <c r="CJ119" s="209" t="s">
        <v>472</v>
      </c>
      <c r="CK119" s="209" t="s">
        <v>472</v>
      </c>
      <c r="CL119" s="209" t="s">
        <v>472</v>
      </c>
      <c r="CM119" s="209" t="s">
        <v>472</v>
      </c>
      <c r="CN119" s="209" t="s">
        <v>472</v>
      </c>
      <c r="CO119" s="209" t="s">
        <v>472</v>
      </c>
      <c r="CP119" s="209" t="s">
        <v>472</v>
      </c>
      <c r="CQ119" s="209" t="s">
        <v>472</v>
      </c>
      <c r="CR119" s="209" t="s">
        <v>472</v>
      </c>
      <c r="CS119" s="209" t="s">
        <v>472</v>
      </c>
      <c r="CT119" s="209" t="s">
        <v>472</v>
      </c>
      <c r="CU119" s="209" t="s">
        <v>472</v>
      </c>
      <c r="CV119" s="209" t="s">
        <v>472</v>
      </c>
      <c r="CW119" s="209" t="s">
        <v>472</v>
      </c>
      <c r="CX119" s="209" t="s">
        <v>472</v>
      </c>
      <c r="CY119" s="209" t="s">
        <v>472</v>
      </c>
      <c r="CZ119" s="209" t="s">
        <v>472</v>
      </c>
      <c r="DA119" s="209" t="s">
        <v>472</v>
      </c>
      <c r="DB119" s="209" t="s">
        <v>472</v>
      </c>
      <c r="DC119" s="209" t="s">
        <v>472</v>
      </c>
    </row>
    <row r="120" spans="1:107">
      <c r="A120" s="213" t="s">
        <v>460</v>
      </c>
      <c r="B120" s="209">
        <v>1837</v>
      </c>
      <c r="C120" s="209">
        <v>1837</v>
      </c>
      <c r="D120" s="215">
        <v>9746</v>
      </c>
      <c r="E120" s="216">
        <f t="shared" si="3"/>
        <v>9746</v>
      </c>
      <c r="F120" s="217">
        <v>45688</v>
      </c>
      <c r="G120" s="215" t="s">
        <v>148</v>
      </c>
      <c r="H120" s="215" t="s">
        <v>469</v>
      </c>
      <c r="I120" s="209">
        <v>2021</v>
      </c>
      <c r="J120" s="209" t="s">
        <v>461</v>
      </c>
      <c r="K120" s="209" t="s">
        <v>462</v>
      </c>
      <c r="L120" s="218">
        <v>2421520</v>
      </c>
      <c r="M120" s="209" t="s">
        <v>463</v>
      </c>
      <c r="N120" s="209" t="s">
        <v>464</v>
      </c>
      <c r="O120" s="209" t="s">
        <v>465</v>
      </c>
      <c r="P120" s="217">
        <v>43287</v>
      </c>
      <c r="Q120" s="217" t="s">
        <v>560</v>
      </c>
      <c r="R120" s="209" t="s">
        <v>464</v>
      </c>
      <c r="S120" s="209" t="s">
        <v>466</v>
      </c>
      <c r="T120" s="209">
        <v>14</v>
      </c>
      <c r="U120" s="218">
        <v>0</v>
      </c>
      <c r="V120" s="219">
        <v>0</v>
      </c>
      <c r="W120" s="209" t="s">
        <v>467</v>
      </c>
      <c r="X120" s="209" t="s">
        <v>468</v>
      </c>
      <c r="Y120" s="209" t="s">
        <v>468</v>
      </c>
      <c r="Z120" s="209" t="s">
        <v>469</v>
      </c>
      <c r="AA120" s="213" t="s">
        <v>460</v>
      </c>
      <c r="AB120" s="216">
        <f t="shared" si="4"/>
        <v>1837</v>
      </c>
      <c r="AC120" s="216">
        <v>7816</v>
      </c>
      <c r="AD120" s="216">
        <f t="shared" si="5"/>
        <v>7816</v>
      </c>
      <c r="AE120" s="209" t="s">
        <v>560</v>
      </c>
      <c r="AF120" s="209" t="s">
        <v>470</v>
      </c>
      <c r="AG120" s="219">
        <v>11521468</v>
      </c>
      <c r="AH120" s="209" t="s">
        <v>470</v>
      </c>
      <c r="AI120" s="221">
        <v>43185</v>
      </c>
      <c r="AJ120" s="209" t="s">
        <v>471</v>
      </c>
      <c r="AK120" s="209" t="s">
        <v>472</v>
      </c>
      <c r="AL120" s="209" t="s">
        <v>472</v>
      </c>
      <c r="AM120" s="209" t="s">
        <v>472</v>
      </c>
      <c r="AN120" s="209" t="s">
        <v>472</v>
      </c>
      <c r="AO120" s="209" t="s">
        <v>472</v>
      </c>
      <c r="AP120" s="209" t="s">
        <v>472</v>
      </c>
      <c r="AQ120" s="209" t="s">
        <v>472</v>
      </c>
      <c r="AR120" s="209" t="s">
        <v>472</v>
      </c>
      <c r="AS120" s="209" t="s">
        <v>472</v>
      </c>
      <c r="AT120" s="209" t="s">
        <v>472</v>
      </c>
      <c r="AU120" s="209" t="s">
        <v>472</v>
      </c>
      <c r="AV120" s="209" t="s">
        <v>472</v>
      </c>
      <c r="AW120" s="209" t="s">
        <v>472</v>
      </c>
      <c r="AX120" s="209" t="s">
        <v>472</v>
      </c>
      <c r="AY120" s="209" t="s">
        <v>472</v>
      </c>
      <c r="AZ120" s="209" t="s">
        <v>472</v>
      </c>
      <c r="BA120" s="209" t="s">
        <v>472</v>
      </c>
      <c r="BB120" s="209" t="s">
        <v>472</v>
      </c>
      <c r="BC120" s="209" t="s">
        <v>472</v>
      </c>
      <c r="BD120" s="209" t="s">
        <v>472</v>
      </c>
      <c r="BE120" s="209" t="s">
        <v>472</v>
      </c>
      <c r="BF120" s="209" t="s">
        <v>472</v>
      </c>
      <c r="BG120" s="209" t="s">
        <v>472</v>
      </c>
      <c r="BH120" s="209" t="s">
        <v>472</v>
      </c>
      <c r="BI120" s="209" t="s">
        <v>472</v>
      </c>
      <c r="BJ120" s="209" t="s">
        <v>472</v>
      </c>
      <c r="BK120" s="209" t="s">
        <v>472</v>
      </c>
      <c r="BL120" s="209" t="s">
        <v>472</v>
      </c>
      <c r="BM120" s="209" t="s">
        <v>472</v>
      </c>
      <c r="BN120" s="209" t="s">
        <v>472</v>
      </c>
      <c r="BO120" s="209" t="s">
        <v>472</v>
      </c>
      <c r="BP120" s="209" t="s">
        <v>472</v>
      </c>
      <c r="BQ120" s="209" t="s">
        <v>472</v>
      </c>
      <c r="BR120" s="209" t="s">
        <v>472</v>
      </c>
      <c r="BS120" s="209" t="s">
        <v>472</v>
      </c>
      <c r="BT120" s="209" t="s">
        <v>472</v>
      </c>
      <c r="BU120" s="209" t="s">
        <v>472</v>
      </c>
      <c r="BV120" s="209" t="s">
        <v>472</v>
      </c>
      <c r="BW120" s="209" t="s">
        <v>472</v>
      </c>
      <c r="BX120" s="209" t="s">
        <v>472</v>
      </c>
      <c r="BY120" s="209" t="s">
        <v>472</v>
      </c>
      <c r="BZ120" s="209" t="s">
        <v>472</v>
      </c>
      <c r="CA120" s="209" t="s">
        <v>472</v>
      </c>
      <c r="CB120" s="209" t="s">
        <v>472</v>
      </c>
      <c r="CC120" s="209" t="s">
        <v>472</v>
      </c>
      <c r="CD120" s="209" t="s">
        <v>472</v>
      </c>
      <c r="CE120" s="209" t="s">
        <v>472</v>
      </c>
      <c r="CF120" s="209" t="s">
        <v>472</v>
      </c>
      <c r="CG120" s="209" t="s">
        <v>472</v>
      </c>
      <c r="CH120" s="209" t="s">
        <v>472</v>
      </c>
      <c r="CI120" s="209" t="s">
        <v>472</v>
      </c>
      <c r="CJ120" s="209" t="s">
        <v>472</v>
      </c>
      <c r="CK120" s="209" t="s">
        <v>472</v>
      </c>
      <c r="CL120" s="209" t="s">
        <v>472</v>
      </c>
      <c r="CM120" s="209" t="s">
        <v>472</v>
      </c>
      <c r="CN120" s="209" t="s">
        <v>472</v>
      </c>
      <c r="CO120" s="209" t="s">
        <v>472</v>
      </c>
      <c r="CP120" s="209" t="s">
        <v>472</v>
      </c>
      <c r="CQ120" s="209" t="s">
        <v>472</v>
      </c>
      <c r="CR120" s="209" t="s">
        <v>472</v>
      </c>
      <c r="CS120" s="209" t="s">
        <v>472</v>
      </c>
      <c r="CT120" s="209" t="s">
        <v>472</v>
      </c>
      <c r="CU120" s="209" t="s">
        <v>472</v>
      </c>
      <c r="CV120" s="209" t="s">
        <v>472</v>
      </c>
      <c r="CW120" s="209" t="s">
        <v>472</v>
      </c>
      <c r="CX120" s="209" t="s">
        <v>472</v>
      </c>
      <c r="CY120" s="209" t="s">
        <v>472</v>
      </c>
      <c r="CZ120" s="209" t="s">
        <v>472</v>
      </c>
      <c r="DA120" s="209" t="s">
        <v>472</v>
      </c>
      <c r="DB120" s="209" t="s">
        <v>472</v>
      </c>
      <c r="DC120" s="209" t="s">
        <v>472</v>
      </c>
    </row>
    <row r="121" spans="1:107">
      <c r="A121" s="213" t="s">
        <v>460</v>
      </c>
      <c r="B121" s="209">
        <v>1851</v>
      </c>
      <c r="C121" s="209">
        <v>1851</v>
      </c>
      <c r="D121" s="215">
        <v>9856</v>
      </c>
      <c r="E121" s="216">
        <f t="shared" si="3"/>
        <v>9856</v>
      </c>
      <c r="F121" s="217">
        <v>45688</v>
      </c>
      <c r="G121" s="215" t="s">
        <v>148</v>
      </c>
      <c r="H121" s="215" t="s">
        <v>469</v>
      </c>
      <c r="I121" s="209">
        <v>2021</v>
      </c>
      <c r="J121" s="209" t="s">
        <v>461</v>
      </c>
      <c r="K121" s="209" t="s">
        <v>462</v>
      </c>
      <c r="L121" s="218">
        <v>1177500</v>
      </c>
      <c r="M121" s="209" t="s">
        <v>463</v>
      </c>
      <c r="N121" s="209" t="s">
        <v>464</v>
      </c>
      <c r="O121" s="209" t="s">
        <v>465</v>
      </c>
      <c r="P121" s="217">
        <v>43318</v>
      </c>
      <c r="Q121" s="217" t="s">
        <v>559</v>
      </c>
      <c r="R121" s="209" t="s">
        <v>464</v>
      </c>
      <c r="S121" s="209" t="s">
        <v>466</v>
      </c>
      <c r="T121" s="209">
        <v>74</v>
      </c>
      <c r="U121" s="218">
        <v>0</v>
      </c>
      <c r="V121" s="219">
        <v>0</v>
      </c>
      <c r="W121" s="209" t="s">
        <v>467</v>
      </c>
      <c r="X121" s="209" t="s">
        <v>468</v>
      </c>
      <c r="Y121" s="209" t="s">
        <v>468</v>
      </c>
      <c r="Z121" s="209" t="s">
        <v>469</v>
      </c>
      <c r="AA121" s="213" t="s">
        <v>460</v>
      </c>
      <c r="AB121" s="216">
        <f t="shared" si="4"/>
        <v>1851</v>
      </c>
      <c r="AC121" s="216">
        <v>7746</v>
      </c>
      <c r="AD121" s="216">
        <f t="shared" si="5"/>
        <v>7746</v>
      </c>
      <c r="AE121" s="209" t="s">
        <v>559</v>
      </c>
      <c r="AF121" s="209" t="s">
        <v>470</v>
      </c>
      <c r="AG121" s="219">
        <v>5432574</v>
      </c>
      <c r="AH121" s="209" t="s">
        <v>470</v>
      </c>
      <c r="AI121" s="221">
        <v>43019</v>
      </c>
      <c r="AJ121" s="209" t="s">
        <v>471</v>
      </c>
      <c r="AK121" s="209" t="s">
        <v>472</v>
      </c>
      <c r="AL121" s="209" t="s">
        <v>472</v>
      </c>
      <c r="AM121" s="209" t="s">
        <v>472</v>
      </c>
      <c r="AN121" s="209" t="s">
        <v>472</v>
      </c>
      <c r="AO121" s="209" t="s">
        <v>472</v>
      </c>
      <c r="AP121" s="209" t="s">
        <v>472</v>
      </c>
      <c r="AQ121" s="209" t="s">
        <v>472</v>
      </c>
      <c r="AR121" s="209" t="s">
        <v>472</v>
      </c>
      <c r="AS121" s="209" t="s">
        <v>472</v>
      </c>
      <c r="AT121" s="209" t="s">
        <v>472</v>
      </c>
      <c r="AU121" s="209" t="s">
        <v>472</v>
      </c>
      <c r="AV121" s="209" t="s">
        <v>472</v>
      </c>
      <c r="AW121" s="209" t="s">
        <v>472</v>
      </c>
      <c r="AX121" s="209" t="s">
        <v>472</v>
      </c>
      <c r="AY121" s="209" t="s">
        <v>472</v>
      </c>
      <c r="AZ121" s="209" t="s">
        <v>472</v>
      </c>
      <c r="BA121" s="209" t="s">
        <v>472</v>
      </c>
      <c r="BB121" s="209" t="s">
        <v>472</v>
      </c>
      <c r="BC121" s="209" t="s">
        <v>472</v>
      </c>
      <c r="BD121" s="209" t="s">
        <v>472</v>
      </c>
      <c r="BE121" s="209" t="s">
        <v>472</v>
      </c>
      <c r="BF121" s="209" t="s">
        <v>472</v>
      </c>
      <c r="BG121" s="209" t="s">
        <v>472</v>
      </c>
      <c r="BH121" s="209" t="s">
        <v>472</v>
      </c>
      <c r="BI121" s="209" t="s">
        <v>472</v>
      </c>
      <c r="BJ121" s="209" t="s">
        <v>472</v>
      </c>
      <c r="BK121" s="209" t="s">
        <v>472</v>
      </c>
      <c r="BL121" s="209" t="s">
        <v>472</v>
      </c>
      <c r="BM121" s="209" t="s">
        <v>472</v>
      </c>
      <c r="BN121" s="209" t="s">
        <v>472</v>
      </c>
      <c r="BO121" s="209" t="s">
        <v>472</v>
      </c>
      <c r="BP121" s="209" t="s">
        <v>472</v>
      </c>
      <c r="BQ121" s="209" t="s">
        <v>472</v>
      </c>
      <c r="BR121" s="209" t="s">
        <v>472</v>
      </c>
      <c r="BS121" s="209" t="s">
        <v>472</v>
      </c>
      <c r="BT121" s="209" t="s">
        <v>472</v>
      </c>
      <c r="BU121" s="209" t="s">
        <v>472</v>
      </c>
      <c r="BV121" s="209" t="s">
        <v>472</v>
      </c>
      <c r="BW121" s="209" t="s">
        <v>472</v>
      </c>
      <c r="BX121" s="209" t="s">
        <v>472</v>
      </c>
      <c r="BY121" s="209" t="s">
        <v>472</v>
      </c>
      <c r="BZ121" s="209" t="s">
        <v>472</v>
      </c>
      <c r="CA121" s="209" t="s">
        <v>472</v>
      </c>
      <c r="CB121" s="209" t="s">
        <v>472</v>
      </c>
      <c r="CC121" s="209" t="s">
        <v>472</v>
      </c>
      <c r="CD121" s="209" t="s">
        <v>472</v>
      </c>
      <c r="CE121" s="209" t="s">
        <v>472</v>
      </c>
      <c r="CF121" s="209" t="s">
        <v>472</v>
      </c>
      <c r="CG121" s="209" t="s">
        <v>472</v>
      </c>
      <c r="CH121" s="209" t="s">
        <v>472</v>
      </c>
      <c r="CI121" s="209" t="s">
        <v>472</v>
      </c>
      <c r="CJ121" s="209" t="s">
        <v>472</v>
      </c>
      <c r="CK121" s="209" t="s">
        <v>472</v>
      </c>
      <c r="CL121" s="209" t="s">
        <v>472</v>
      </c>
      <c r="CM121" s="209" t="s">
        <v>472</v>
      </c>
      <c r="CN121" s="209" t="s">
        <v>472</v>
      </c>
      <c r="CO121" s="209" t="s">
        <v>472</v>
      </c>
      <c r="CP121" s="209" t="s">
        <v>472</v>
      </c>
      <c r="CQ121" s="209" t="s">
        <v>472</v>
      </c>
      <c r="CR121" s="209" t="s">
        <v>472</v>
      </c>
      <c r="CS121" s="209" t="s">
        <v>472</v>
      </c>
      <c r="CT121" s="209" t="s">
        <v>472</v>
      </c>
      <c r="CU121" s="209" t="s">
        <v>472</v>
      </c>
      <c r="CV121" s="209" t="s">
        <v>472</v>
      </c>
      <c r="CW121" s="209" t="s">
        <v>472</v>
      </c>
      <c r="CX121" s="209" t="s">
        <v>472</v>
      </c>
      <c r="CY121" s="209" t="s">
        <v>472</v>
      </c>
      <c r="CZ121" s="209" t="s">
        <v>472</v>
      </c>
      <c r="DA121" s="209" t="s">
        <v>472</v>
      </c>
      <c r="DB121" s="209" t="s">
        <v>472</v>
      </c>
      <c r="DC121" s="209" t="s">
        <v>472</v>
      </c>
    </row>
    <row r="122" spans="1:107">
      <c r="A122" s="213" t="s">
        <v>460</v>
      </c>
      <c r="B122" s="209">
        <v>1854</v>
      </c>
      <c r="C122" s="209">
        <v>1854</v>
      </c>
      <c r="D122" s="215">
        <v>9936</v>
      </c>
      <c r="E122" s="216">
        <f t="shared" si="3"/>
        <v>9936</v>
      </c>
      <c r="F122" s="217">
        <v>45688</v>
      </c>
      <c r="G122" s="215" t="s">
        <v>148</v>
      </c>
      <c r="H122" s="215" t="s">
        <v>469</v>
      </c>
      <c r="I122" s="209">
        <v>2021</v>
      </c>
      <c r="J122" s="209" t="s">
        <v>461</v>
      </c>
      <c r="K122" s="209" t="s">
        <v>462</v>
      </c>
      <c r="L122" s="218">
        <v>488510</v>
      </c>
      <c r="M122" s="209" t="s">
        <v>463</v>
      </c>
      <c r="N122" s="209" t="s">
        <v>464</v>
      </c>
      <c r="O122" s="209" t="s">
        <v>465</v>
      </c>
      <c r="P122" s="217">
        <v>43336</v>
      </c>
      <c r="Q122" s="217" t="s">
        <v>558</v>
      </c>
      <c r="R122" s="209" t="s">
        <v>464</v>
      </c>
      <c r="S122" s="209" t="s">
        <v>466</v>
      </c>
      <c r="T122" s="209">
        <v>62</v>
      </c>
      <c r="U122" s="218">
        <v>0</v>
      </c>
      <c r="V122" s="219">
        <v>0</v>
      </c>
      <c r="W122" s="209" t="s">
        <v>467</v>
      </c>
      <c r="X122" s="209" t="s">
        <v>468</v>
      </c>
      <c r="Y122" s="209" t="s">
        <v>468</v>
      </c>
      <c r="Z122" s="209" t="s">
        <v>469</v>
      </c>
      <c r="AA122" s="213" t="s">
        <v>460</v>
      </c>
      <c r="AB122" s="216">
        <f t="shared" si="4"/>
        <v>1854</v>
      </c>
      <c r="AC122" s="216">
        <v>7849</v>
      </c>
      <c r="AD122" s="216">
        <f t="shared" si="5"/>
        <v>7849</v>
      </c>
      <c r="AE122" s="209" t="s">
        <v>558</v>
      </c>
      <c r="AF122" s="209" t="s">
        <v>470</v>
      </c>
      <c r="AG122" s="219">
        <v>2115560</v>
      </c>
      <c r="AH122" s="209" t="s">
        <v>470</v>
      </c>
      <c r="AI122" s="221">
        <v>43272</v>
      </c>
      <c r="AJ122" s="209" t="s">
        <v>471</v>
      </c>
      <c r="AK122" s="209" t="s">
        <v>472</v>
      </c>
      <c r="AL122" s="209" t="s">
        <v>472</v>
      </c>
      <c r="AM122" s="209" t="s">
        <v>472</v>
      </c>
      <c r="AN122" s="209" t="s">
        <v>472</v>
      </c>
      <c r="AO122" s="209" t="s">
        <v>472</v>
      </c>
      <c r="AP122" s="209" t="s">
        <v>472</v>
      </c>
      <c r="AQ122" s="209" t="s">
        <v>472</v>
      </c>
      <c r="AR122" s="209" t="s">
        <v>472</v>
      </c>
      <c r="AS122" s="209" t="s">
        <v>472</v>
      </c>
      <c r="AT122" s="209" t="s">
        <v>472</v>
      </c>
      <c r="AU122" s="209" t="s">
        <v>472</v>
      </c>
      <c r="AV122" s="209" t="s">
        <v>472</v>
      </c>
      <c r="AW122" s="209" t="s">
        <v>472</v>
      </c>
      <c r="AX122" s="209" t="s">
        <v>472</v>
      </c>
      <c r="AY122" s="209" t="s">
        <v>472</v>
      </c>
      <c r="AZ122" s="209" t="s">
        <v>472</v>
      </c>
      <c r="BA122" s="209" t="s">
        <v>472</v>
      </c>
      <c r="BB122" s="209" t="s">
        <v>472</v>
      </c>
      <c r="BC122" s="209" t="s">
        <v>472</v>
      </c>
      <c r="BD122" s="209" t="s">
        <v>472</v>
      </c>
      <c r="BE122" s="209" t="s">
        <v>472</v>
      </c>
      <c r="BF122" s="209" t="s">
        <v>472</v>
      </c>
      <c r="BG122" s="209" t="s">
        <v>472</v>
      </c>
      <c r="BH122" s="209" t="s">
        <v>472</v>
      </c>
      <c r="BI122" s="209" t="s">
        <v>472</v>
      </c>
      <c r="BJ122" s="209" t="s">
        <v>472</v>
      </c>
      <c r="BK122" s="209" t="s">
        <v>472</v>
      </c>
      <c r="BL122" s="209" t="s">
        <v>472</v>
      </c>
      <c r="BM122" s="209" t="s">
        <v>472</v>
      </c>
      <c r="BN122" s="209" t="s">
        <v>472</v>
      </c>
      <c r="BO122" s="209" t="s">
        <v>472</v>
      </c>
      <c r="BP122" s="209" t="s">
        <v>472</v>
      </c>
      <c r="BQ122" s="209" t="s">
        <v>472</v>
      </c>
      <c r="BR122" s="209" t="s">
        <v>472</v>
      </c>
      <c r="BS122" s="209" t="s">
        <v>472</v>
      </c>
      <c r="BT122" s="209" t="s">
        <v>472</v>
      </c>
      <c r="BU122" s="209" t="s">
        <v>472</v>
      </c>
      <c r="BV122" s="209" t="s">
        <v>472</v>
      </c>
      <c r="BW122" s="209" t="s">
        <v>472</v>
      </c>
      <c r="BX122" s="209" t="s">
        <v>472</v>
      </c>
      <c r="BY122" s="209" t="s">
        <v>472</v>
      </c>
      <c r="BZ122" s="209" t="s">
        <v>472</v>
      </c>
      <c r="CA122" s="209" t="s">
        <v>472</v>
      </c>
      <c r="CB122" s="209" t="s">
        <v>472</v>
      </c>
      <c r="CC122" s="209" t="s">
        <v>472</v>
      </c>
      <c r="CD122" s="209" t="s">
        <v>472</v>
      </c>
      <c r="CE122" s="209" t="s">
        <v>472</v>
      </c>
      <c r="CF122" s="209" t="s">
        <v>472</v>
      </c>
      <c r="CG122" s="209" t="s">
        <v>472</v>
      </c>
      <c r="CH122" s="209" t="s">
        <v>472</v>
      </c>
      <c r="CI122" s="209" t="s">
        <v>472</v>
      </c>
      <c r="CJ122" s="209" t="s">
        <v>472</v>
      </c>
      <c r="CK122" s="209" t="s">
        <v>472</v>
      </c>
      <c r="CL122" s="209" t="s">
        <v>472</v>
      </c>
      <c r="CM122" s="209" t="s">
        <v>472</v>
      </c>
      <c r="CN122" s="209" t="s">
        <v>472</v>
      </c>
      <c r="CO122" s="209" t="s">
        <v>472</v>
      </c>
      <c r="CP122" s="209" t="s">
        <v>472</v>
      </c>
      <c r="CQ122" s="209" t="s">
        <v>472</v>
      </c>
      <c r="CR122" s="209" t="s">
        <v>472</v>
      </c>
      <c r="CS122" s="209" t="s">
        <v>472</v>
      </c>
      <c r="CT122" s="209" t="s">
        <v>472</v>
      </c>
      <c r="CU122" s="209" t="s">
        <v>472</v>
      </c>
      <c r="CV122" s="209" t="s">
        <v>472</v>
      </c>
      <c r="CW122" s="209" t="s">
        <v>472</v>
      </c>
      <c r="CX122" s="209" t="s">
        <v>472</v>
      </c>
      <c r="CY122" s="209" t="s">
        <v>472</v>
      </c>
      <c r="CZ122" s="209" t="s">
        <v>472</v>
      </c>
      <c r="DA122" s="209" t="s">
        <v>472</v>
      </c>
      <c r="DB122" s="209" t="s">
        <v>472</v>
      </c>
      <c r="DC122" s="209" t="s">
        <v>472</v>
      </c>
    </row>
    <row r="123" spans="1:107">
      <c r="A123" s="213" t="s">
        <v>460</v>
      </c>
      <c r="B123" s="209">
        <v>1857</v>
      </c>
      <c r="C123" s="209">
        <v>1857</v>
      </c>
      <c r="D123" s="215">
        <v>9812</v>
      </c>
      <c r="E123" s="216">
        <f t="shared" si="3"/>
        <v>9812</v>
      </c>
      <c r="F123" s="217">
        <v>45688</v>
      </c>
      <c r="G123" s="215" t="s">
        <v>148</v>
      </c>
      <c r="H123" s="215" t="s">
        <v>469</v>
      </c>
      <c r="I123" s="209">
        <v>2021</v>
      </c>
      <c r="J123" s="209" t="s">
        <v>461</v>
      </c>
      <c r="K123" s="209" t="s">
        <v>462</v>
      </c>
      <c r="L123" s="218">
        <v>1300300</v>
      </c>
      <c r="M123" s="209" t="s">
        <v>463</v>
      </c>
      <c r="N123" s="209" t="s">
        <v>464</v>
      </c>
      <c r="O123" s="209" t="s">
        <v>465</v>
      </c>
      <c r="P123" s="217">
        <v>43340</v>
      </c>
      <c r="Q123" s="217" t="s">
        <v>560</v>
      </c>
      <c r="R123" s="209" t="s">
        <v>464</v>
      </c>
      <c r="S123" s="209" t="s">
        <v>466</v>
      </c>
      <c r="T123" s="209">
        <v>74</v>
      </c>
      <c r="U123" s="218">
        <v>0</v>
      </c>
      <c r="V123" s="219">
        <v>0</v>
      </c>
      <c r="W123" s="209" t="s">
        <v>467</v>
      </c>
      <c r="X123" s="209" t="s">
        <v>468</v>
      </c>
      <c r="Y123" s="209" t="s">
        <v>468</v>
      </c>
      <c r="Z123" s="209" t="s">
        <v>469</v>
      </c>
      <c r="AA123" s="213" t="s">
        <v>460</v>
      </c>
      <c r="AB123" s="216">
        <f t="shared" si="4"/>
        <v>1857</v>
      </c>
      <c r="AC123" s="216">
        <v>7792</v>
      </c>
      <c r="AD123" s="216">
        <f t="shared" si="5"/>
        <v>7792</v>
      </c>
      <c r="AE123" s="209" t="s">
        <v>560</v>
      </c>
      <c r="AF123" s="209" t="s">
        <v>470</v>
      </c>
      <c r="AG123" s="219">
        <v>4975242</v>
      </c>
      <c r="AH123" s="209" t="s">
        <v>470</v>
      </c>
      <c r="AI123" s="221">
        <v>43132</v>
      </c>
      <c r="AJ123" s="209" t="s">
        <v>471</v>
      </c>
      <c r="AK123" s="209" t="s">
        <v>472</v>
      </c>
      <c r="AL123" s="209" t="s">
        <v>472</v>
      </c>
      <c r="AM123" s="209" t="s">
        <v>472</v>
      </c>
      <c r="AN123" s="209" t="s">
        <v>472</v>
      </c>
      <c r="AO123" s="209" t="s">
        <v>472</v>
      </c>
      <c r="AP123" s="209" t="s">
        <v>472</v>
      </c>
      <c r="AQ123" s="209" t="s">
        <v>472</v>
      </c>
      <c r="AR123" s="209" t="s">
        <v>472</v>
      </c>
      <c r="AS123" s="209" t="s">
        <v>472</v>
      </c>
      <c r="AT123" s="209" t="s">
        <v>472</v>
      </c>
      <c r="AU123" s="209" t="s">
        <v>472</v>
      </c>
      <c r="AV123" s="209" t="s">
        <v>472</v>
      </c>
      <c r="AW123" s="209" t="s">
        <v>472</v>
      </c>
      <c r="AX123" s="209" t="s">
        <v>472</v>
      </c>
      <c r="AY123" s="209" t="s">
        <v>472</v>
      </c>
      <c r="AZ123" s="209" t="s">
        <v>472</v>
      </c>
      <c r="BA123" s="209" t="s">
        <v>472</v>
      </c>
      <c r="BB123" s="209" t="s">
        <v>472</v>
      </c>
      <c r="BC123" s="209" t="s">
        <v>472</v>
      </c>
      <c r="BD123" s="209" t="s">
        <v>472</v>
      </c>
      <c r="BE123" s="209" t="s">
        <v>472</v>
      </c>
      <c r="BF123" s="209" t="s">
        <v>472</v>
      </c>
      <c r="BG123" s="209" t="s">
        <v>472</v>
      </c>
      <c r="BH123" s="209" t="s">
        <v>472</v>
      </c>
      <c r="BI123" s="209" t="s">
        <v>472</v>
      </c>
      <c r="BJ123" s="209" t="s">
        <v>472</v>
      </c>
      <c r="BK123" s="209" t="s">
        <v>472</v>
      </c>
      <c r="BL123" s="209" t="s">
        <v>472</v>
      </c>
      <c r="BM123" s="209" t="s">
        <v>472</v>
      </c>
      <c r="BN123" s="209" t="s">
        <v>472</v>
      </c>
      <c r="BO123" s="209" t="s">
        <v>472</v>
      </c>
      <c r="BP123" s="209" t="s">
        <v>472</v>
      </c>
      <c r="BQ123" s="209" t="s">
        <v>472</v>
      </c>
      <c r="BR123" s="209" t="s">
        <v>472</v>
      </c>
      <c r="BS123" s="209" t="s">
        <v>472</v>
      </c>
      <c r="BT123" s="209" t="s">
        <v>472</v>
      </c>
      <c r="BU123" s="209" t="s">
        <v>472</v>
      </c>
      <c r="BV123" s="209" t="s">
        <v>472</v>
      </c>
      <c r="BW123" s="209" t="s">
        <v>472</v>
      </c>
      <c r="BX123" s="209" t="s">
        <v>472</v>
      </c>
      <c r="BY123" s="209" t="s">
        <v>472</v>
      </c>
      <c r="BZ123" s="209" t="s">
        <v>472</v>
      </c>
      <c r="CA123" s="209" t="s">
        <v>472</v>
      </c>
      <c r="CB123" s="209" t="s">
        <v>472</v>
      </c>
      <c r="CC123" s="209" t="s">
        <v>472</v>
      </c>
      <c r="CD123" s="209" t="s">
        <v>472</v>
      </c>
      <c r="CE123" s="209" t="s">
        <v>472</v>
      </c>
      <c r="CF123" s="209" t="s">
        <v>472</v>
      </c>
      <c r="CG123" s="209" t="s">
        <v>472</v>
      </c>
      <c r="CH123" s="209" t="s">
        <v>472</v>
      </c>
      <c r="CI123" s="209" t="s">
        <v>472</v>
      </c>
      <c r="CJ123" s="209" t="s">
        <v>472</v>
      </c>
      <c r="CK123" s="209" t="s">
        <v>472</v>
      </c>
      <c r="CL123" s="209" t="s">
        <v>472</v>
      </c>
      <c r="CM123" s="209" t="s">
        <v>472</v>
      </c>
      <c r="CN123" s="209" t="s">
        <v>472</v>
      </c>
      <c r="CO123" s="209" t="s">
        <v>472</v>
      </c>
      <c r="CP123" s="209" t="s">
        <v>472</v>
      </c>
      <c r="CQ123" s="209" t="s">
        <v>472</v>
      </c>
      <c r="CR123" s="209" t="s">
        <v>472</v>
      </c>
      <c r="CS123" s="209" t="s">
        <v>472</v>
      </c>
      <c r="CT123" s="209" t="s">
        <v>472</v>
      </c>
      <c r="CU123" s="209" t="s">
        <v>472</v>
      </c>
      <c r="CV123" s="209" t="s">
        <v>472</v>
      </c>
      <c r="CW123" s="209" t="s">
        <v>472</v>
      </c>
      <c r="CX123" s="209" t="s">
        <v>472</v>
      </c>
      <c r="CY123" s="209" t="s">
        <v>472</v>
      </c>
      <c r="CZ123" s="209" t="s">
        <v>472</v>
      </c>
      <c r="DA123" s="209" t="s">
        <v>472</v>
      </c>
      <c r="DB123" s="209" t="s">
        <v>472</v>
      </c>
      <c r="DC123" s="209" t="s">
        <v>472</v>
      </c>
    </row>
    <row r="124" spans="1:107">
      <c r="A124" s="213" t="s">
        <v>460</v>
      </c>
      <c r="B124" s="209">
        <v>1866</v>
      </c>
      <c r="C124" s="209">
        <v>1866</v>
      </c>
      <c r="D124" s="215">
        <v>9425</v>
      </c>
      <c r="E124" s="216">
        <f t="shared" si="3"/>
        <v>9425</v>
      </c>
      <c r="F124" s="217">
        <v>45688</v>
      </c>
      <c r="G124" s="215" t="s">
        <v>148</v>
      </c>
      <c r="H124" s="215" t="s">
        <v>469</v>
      </c>
      <c r="I124" s="209">
        <v>2021</v>
      </c>
      <c r="J124" s="209" t="s">
        <v>461</v>
      </c>
      <c r="K124" s="209" t="s">
        <v>462</v>
      </c>
      <c r="L124" s="218">
        <v>1114464</v>
      </c>
      <c r="M124" s="209" t="s">
        <v>463</v>
      </c>
      <c r="N124" s="209" t="s">
        <v>464</v>
      </c>
      <c r="O124" s="209" t="s">
        <v>465</v>
      </c>
      <c r="P124" s="217">
        <v>43350</v>
      </c>
      <c r="Q124" s="217" t="s">
        <v>558</v>
      </c>
      <c r="R124" s="209" t="s">
        <v>464</v>
      </c>
      <c r="S124" s="209" t="s">
        <v>466</v>
      </c>
      <c r="T124" s="209">
        <v>76</v>
      </c>
      <c r="U124" s="218">
        <v>0</v>
      </c>
      <c r="V124" s="219">
        <v>0</v>
      </c>
      <c r="W124" s="209" t="s">
        <v>467</v>
      </c>
      <c r="X124" s="209" t="s">
        <v>468</v>
      </c>
      <c r="Y124" s="209" t="s">
        <v>468</v>
      </c>
      <c r="Z124" s="209" t="s">
        <v>469</v>
      </c>
      <c r="AA124" s="213" t="s">
        <v>460</v>
      </c>
      <c r="AB124" s="216">
        <f t="shared" si="4"/>
        <v>1866</v>
      </c>
      <c r="AC124" s="216">
        <v>7574</v>
      </c>
      <c r="AD124" s="216">
        <f t="shared" si="5"/>
        <v>7574</v>
      </c>
      <c r="AE124" s="209" t="s">
        <v>558</v>
      </c>
      <c r="AF124" s="209" t="s">
        <v>470</v>
      </c>
      <c r="AG124" s="219">
        <v>2479737</v>
      </c>
      <c r="AH124" s="209" t="s">
        <v>470</v>
      </c>
      <c r="AI124" s="221">
        <v>43269</v>
      </c>
      <c r="AJ124" s="209" t="s">
        <v>471</v>
      </c>
      <c r="AK124" s="209" t="s">
        <v>472</v>
      </c>
      <c r="AL124" s="209" t="s">
        <v>472</v>
      </c>
      <c r="AM124" s="209" t="s">
        <v>472</v>
      </c>
      <c r="AN124" s="209" t="s">
        <v>472</v>
      </c>
      <c r="AO124" s="209" t="s">
        <v>472</v>
      </c>
      <c r="AP124" s="209" t="s">
        <v>472</v>
      </c>
      <c r="AQ124" s="209" t="s">
        <v>472</v>
      </c>
      <c r="AR124" s="209" t="s">
        <v>472</v>
      </c>
      <c r="AS124" s="209" t="s">
        <v>472</v>
      </c>
      <c r="AT124" s="209" t="s">
        <v>472</v>
      </c>
      <c r="AU124" s="209" t="s">
        <v>472</v>
      </c>
      <c r="AV124" s="209" t="s">
        <v>472</v>
      </c>
      <c r="AW124" s="209" t="s">
        <v>472</v>
      </c>
      <c r="AX124" s="209" t="s">
        <v>472</v>
      </c>
      <c r="AY124" s="209" t="s">
        <v>472</v>
      </c>
      <c r="AZ124" s="209" t="s">
        <v>472</v>
      </c>
      <c r="BA124" s="209" t="s">
        <v>472</v>
      </c>
      <c r="BB124" s="209" t="s">
        <v>472</v>
      </c>
      <c r="BC124" s="209" t="s">
        <v>472</v>
      </c>
      <c r="BD124" s="209" t="s">
        <v>472</v>
      </c>
      <c r="BE124" s="209" t="s">
        <v>472</v>
      </c>
      <c r="BF124" s="209" t="s">
        <v>472</v>
      </c>
      <c r="BG124" s="209" t="s">
        <v>472</v>
      </c>
      <c r="BH124" s="209" t="s">
        <v>472</v>
      </c>
      <c r="BI124" s="209" t="s">
        <v>472</v>
      </c>
      <c r="BJ124" s="209" t="s">
        <v>472</v>
      </c>
      <c r="BK124" s="209" t="s">
        <v>472</v>
      </c>
      <c r="BL124" s="209" t="s">
        <v>472</v>
      </c>
      <c r="BM124" s="209" t="s">
        <v>472</v>
      </c>
      <c r="BN124" s="209" t="s">
        <v>472</v>
      </c>
      <c r="BO124" s="209" t="s">
        <v>472</v>
      </c>
      <c r="BP124" s="209" t="s">
        <v>472</v>
      </c>
      <c r="BQ124" s="209" t="s">
        <v>472</v>
      </c>
      <c r="BR124" s="209" t="s">
        <v>472</v>
      </c>
      <c r="BS124" s="209" t="s">
        <v>472</v>
      </c>
      <c r="BT124" s="209" t="s">
        <v>472</v>
      </c>
      <c r="BU124" s="209" t="s">
        <v>472</v>
      </c>
      <c r="BV124" s="209" t="s">
        <v>472</v>
      </c>
      <c r="BW124" s="209" t="s">
        <v>472</v>
      </c>
      <c r="BX124" s="209" t="s">
        <v>472</v>
      </c>
      <c r="BY124" s="209" t="s">
        <v>472</v>
      </c>
      <c r="BZ124" s="209" t="s">
        <v>472</v>
      </c>
      <c r="CA124" s="209" t="s">
        <v>472</v>
      </c>
      <c r="CB124" s="209" t="s">
        <v>472</v>
      </c>
      <c r="CC124" s="209" t="s">
        <v>472</v>
      </c>
      <c r="CD124" s="209" t="s">
        <v>472</v>
      </c>
      <c r="CE124" s="209" t="s">
        <v>472</v>
      </c>
      <c r="CF124" s="209" t="s">
        <v>472</v>
      </c>
      <c r="CG124" s="209" t="s">
        <v>472</v>
      </c>
      <c r="CH124" s="209" t="s">
        <v>472</v>
      </c>
      <c r="CI124" s="209" t="s">
        <v>472</v>
      </c>
      <c r="CJ124" s="209" t="s">
        <v>472</v>
      </c>
      <c r="CK124" s="209" t="s">
        <v>472</v>
      </c>
      <c r="CL124" s="209" t="s">
        <v>472</v>
      </c>
      <c r="CM124" s="209" t="s">
        <v>472</v>
      </c>
      <c r="CN124" s="209" t="s">
        <v>472</v>
      </c>
      <c r="CO124" s="209" t="s">
        <v>472</v>
      </c>
      <c r="CP124" s="209" t="s">
        <v>472</v>
      </c>
      <c r="CQ124" s="209" t="s">
        <v>472</v>
      </c>
      <c r="CR124" s="209" t="s">
        <v>472</v>
      </c>
      <c r="CS124" s="209" t="s">
        <v>472</v>
      </c>
      <c r="CT124" s="209" t="s">
        <v>472</v>
      </c>
      <c r="CU124" s="209" t="s">
        <v>472</v>
      </c>
      <c r="CV124" s="209" t="s">
        <v>472</v>
      </c>
      <c r="CW124" s="209" t="s">
        <v>472</v>
      </c>
      <c r="CX124" s="209" t="s">
        <v>472</v>
      </c>
      <c r="CY124" s="209" t="s">
        <v>472</v>
      </c>
      <c r="CZ124" s="209" t="s">
        <v>472</v>
      </c>
      <c r="DA124" s="209" t="s">
        <v>472</v>
      </c>
      <c r="DB124" s="209" t="s">
        <v>472</v>
      </c>
      <c r="DC124" s="209" t="s">
        <v>472</v>
      </c>
    </row>
    <row r="125" spans="1:107">
      <c r="A125" s="213" t="s">
        <v>460</v>
      </c>
      <c r="B125" s="209">
        <v>1881</v>
      </c>
      <c r="C125" s="209">
        <v>1881</v>
      </c>
      <c r="D125" s="215">
        <v>8907</v>
      </c>
      <c r="E125" s="216">
        <f t="shared" si="3"/>
        <v>8907</v>
      </c>
      <c r="F125" s="217">
        <v>45688</v>
      </c>
      <c r="G125" s="215" t="s">
        <v>148</v>
      </c>
      <c r="H125" s="215" t="s">
        <v>469</v>
      </c>
      <c r="I125" s="209">
        <v>2021</v>
      </c>
      <c r="J125" s="209" t="s">
        <v>461</v>
      </c>
      <c r="K125" s="209" t="s">
        <v>462</v>
      </c>
      <c r="L125" s="218">
        <v>1371648</v>
      </c>
      <c r="M125" s="209" t="s">
        <v>463</v>
      </c>
      <c r="N125" s="209" t="s">
        <v>464</v>
      </c>
      <c r="O125" s="209" t="s">
        <v>465</v>
      </c>
      <c r="P125" s="217">
        <v>43397</v>
      </c>
      <c r="Q125" s="217" t="s">
        <v>559</v>
      </c>
      <c r="R125" s="209" t="s">
        <v>464</v>
      </c>
      <c r="S125" s="209" t="s">
        <v>466</v>
      </c>
      <c r="T125" s="209">
        <v>68</v>
      </c>
      <c r="U125" s="218">
        <v>0</v>
      </c>
      <c r="V125" s="219">
        <v>0</v>
      </c>
      <c r="W125" s="209" t="s">
        <v>467</v>
      </c>
      <c r="X125" s="209" t="s">
        <v>468</v>
      </c>
      <c r="Y125" s="209" t="s">
        <v>468</v>
      </c>
      <c r="Z125" s="209" t="s">
        <v>469</v>
      </c>
      <c r="AA125" s="213" t="s">
        <v>460</v>
      </c>
      <c r="AB125" s="216">
        <f t="shared" si="4"/>
        <v>1881</v>
      </c>
      <c r="AC125" s="216">
        <v>7797</v>
      </c>
      <c r="AD125" s="216">
        <f t="shared" si="5"/>
        <v>7797</v>
      </c>
      <c r="AE125" s="209" t="s">
        <v>559</v>
      </c>
      <c r="AF125" s="209" t="s">
        <v>470</v>
      </c>
      <c r="AG125" s="219">
        <v>6321759</v>
      </c>
      <c r="AH125" s="209" t="s">
        <v>470</v>
      </c>
      <c r="AI125" s="221">
        <v>43146</v>
      </c>
      <c r="AJ125" s="209" t="s">
        <v>471</v>
      </c>
      <c r="AK125" s="209" t="s">
        <v>472</v>
      </c>
      <c r="AL125" s="209" t="s">
        <v>472</v>
      </c>
      <c r="AM125" s="209" t="s">
        <v>472</v>
      </c>
      <c r="AN125" s="209" t="s">
        <v>472</v>
      </c>
      <c r="AO125" s="209" t="s">
        <v>472</v>
      </c>
      <c r="AP125" s="209" t="s">
        <v>472</v>
      </c>
      <c r="AQ125" s="209" t="s">
        <v>472</v>
      </c>
      <c r="AR125" s="209" t="s">
        <v>472</v>
      </c>
      <c r="AS125" s="209" t="s">
        <v>472</v>
      </c>
      <c r="AT125" s="209" t="s">
        <v>472</v>
      </c>
      <c r="AU125" s="209" t="s">
        <v>472</v>
      </c>
      <c r="AV125" s="209" t="s">
        <v>472</v>
      </c>
      <c r="AW125" s="209" t="s">
        <v>472</v>
      </c>
      <c r="AX125" s="209" t="s">
        <v>472</v>
      </c>
      <c r="AY125" s="209" t="s">
        <v>472</v>
      </c>
      <c r="AZ125" s="209" t="s">
        <v>472</v>
      </c>
      <c r="BA125" s="209" t="s">
        <v>472</v>
      </c>
      <c r="BB125" s="209" t="s">
        <v>472</v>
      </c>
      <c r="BC125" s="209" t="s">
        <v>472</v>
      </c>
      <c r="BD125" s="209" t="s">
        <v>472</v>
      </c>
      <c r="BE125" s="209" t="s">
        <v>472</v>
      </c>
      <c r="BF125" s="209" t="s">
        <v>472</v>
      </c>
      <c r="BG125" s="209" t="s">
        <v>472</v>
      </c>
      <c r="BH125" s="209" t="s">
        <v>472</v>
      </c>
      <c r="BI125" s="209" t="s">
        <v>472</v>
      </c>
      <c r="BJ125" s="209" t="s">
        <v>472</v>
      </c>
      <c r="BK125" s="209" t="s">
        <v>472</v>
      </c>
      <c r="BL125" s="209" t="s">
        <v>472</v>
      </c>
      <c r="BM125" s="209" t="s">
        <v>472</v>
      </c>
      <c r="BN125" s="209" t="s">
        <v>472</v>
      </c>
      <c r="BO125" s="209" t="s">
        <v>472</v>
      </c>
      <c r="BP125" s="209" t="s">
        <v>472</v>
      </c>
      <c r="BQ125" s="209" t="s">
        <v>472</v>
      </c>
      <c r="BR125" s="209" t="s">
        <v>472</v>
      </c>
      <c r="BS125" s="209" t="s">
        <v>472</v>
      </c>
      <c r="BT125" s="209" t="s">
        <v>472</v>
      </c>
      <c r="BU125" s="209" t="s">
        <v>472</v>
      </c>
      <c r="BV125" s="209" t="s">
        <v>472</v>
      </c>
      <c r="BW125" s="209" t="s">
        <v>472</v>
      </c>
      <c r="BX125" s="209" t="s">
        <v>472</v>
      </c>
      <c r="BY125" s="209" t="s">
        <v>472</v>
      </c>
      <c r="BZ125" s="209" t="s">
        <v>472</v>
      </c>
      <c r="CA125" s="209" t="s">
        <v>472</v>
      </c>
      <c r="CB125" s="209" t="s">
        <v>472</v>
      </c>
      <c r="CC125" s="209" t="s">
        <v>472</v>
      </c>
      <c r="CD125" s="209" t="s">
        <v>472</v>
      </c>
      <c r="CE125" s="209" t="s">
        <v>472</v>
      </c>
      <c r="CF125" s="209" t="s">
        <v>472</v>
      </c>
      <c r="CG125" s="209" t="s">
        <v>472</v>
      </c>
      <c r="CH125" s="209" t="s">
        <v>472</v>
      </c>
      <c r="CI125" s="209" t="s">
        <v>472</v>
      </c>
      <c r="CJ125" s="209" t="s">
        <v>472</v>
      </c>
      <c r="CK125" s="209" t="s">
        <v>472</v>
      </c>
      <c r="CL125" s="209" t="s">
        <v>472</v>
      </c>
      <c r="CM125" s="209" t="s">
        <v>472</v>
      </c>
      <c r="CN125" s="209" t="s">
        <v>472</v>
      </c>
      <c r="CO125" s="209" t="s">
        <v>472</v>
      </c>
      <c r="CP125" s="209" t="s">
        <v>472</v>
      </c>
      <c r="CQ125" s="209" t="s">
        <v>472</v>
      </c>
      <c r="CR125" s="209" t="s">
        <v>472</v>
      </c>
      <c r="CS125" s="209" t="s">
        <v>472</v>
      </c>
      <c r="CT125" s="209" t="s">
        <v>472</v>
      </c>
      <c r="CU125" s="209" t="s">
        <v>472</v>
      </c>
      <c r="CV125" s="209" t="s">
        <v>472</v>
      </c>
      <c r="CW125" s="209" t="s">
        <v>472</v>
      </c>
      <c r="CX125" s="209" t="s">
        <v>472</v>
      </c>
      <c r="CY125" s="209" t="s">
        <v>472</v>
      </c>
      <c r="CZ125" s="209" t="s">
        <v>472</v>
      </c>
      <c r="DA125" s="209" t="s">
        <v>472</v>
      </c>
      <c r="DB125" s="209" t="s">
        <v>472</v>
      </c>
      <c r="DC125" s="209" t="s">
        <v>472</v>
      </c>
    </row>
    <row r="126" spans="1:107">
      <c r="A126" s="213" t="s">
        <v>460</v>
      </c>
      <c r="B126" s="209">
        <v>1889</v>
      </c>
      <c r="C126" s="209">
        <v>1889</v>
      </c>
      <c r="D126" s="215">
        <v>10066</v>
      </c>
      <c r="E126" s="216">
        <f t="shared" si="3"/>
        <v>10066</v>
      </c>
      <c r="F126" s="217">
        <v>45688</v>
      </c>
      <c r="G126" s="215" t="s">
        <v>148</v>
      </c>
      <c r="H126" s="215" t="s">
        <v>469</v>
      </c>
      <c r="I126" s="209">
        <v>2021</v>
      </c>
      <c r="J126" s="209" t="s">
        <v>461</v>
      </c>
      <c r="K126" s="209" t="s">
        <v>462</v>
      </c>
      <c r="L126" s="218">
        <v>250920</v>
      </c>
      <c r="M126" s="209" t="s">
        <v>463</v>
      </c>
      <c r="N126" s="209" t="s">
        <v>464</v>
      </c>
      <c r="O126" s="209" t="s">
        <v>465</v>
      </c>
      <c r="P126" s="217">
        <v>43424</v>
      </c>
      <c r="Q126" s="217" t="s">
        <v>558</v>
      </c>
      <c r="R126" s="209" t="s">
        <v>464</v>
      </c>
      <c r="S126" s="209" t="s">
        <v>466</v>
      </c>
      <c r="T126" s="209">
        <v>49</v>
      </c>
      <c r="U126" s="218">
        <v>0</v>
      </c>
      <c r="V126" s="219">
        <v>0</v>
      </c>
      <c r="W126" s="209" t="s">
        <v>467</v>
      </c>
      <c r="X126" s="209" t="s">
        <v>468</v>
      </c>
      <c r="Y126" s="209" t="s">
        <v>468</v>
      </c>
      <c r="Z126" s="209" t="s">
        <v>469</v>
      </c>
      <c r="AA126" s="213" t="s">
        <v>460</v>
      </c>
      <c r="AB126" s="216">
        <f t="shared" si="4"/>
        <v>1889</v>
      </c>
      <c r="AC126" s="216">
        <v>7884</v>
      </c>
      <c r="AD126" s="216">
        <f t="shared" si="5"/>
        <v>7884</v>
      </c>
      <c r="AE126" s="209" t="s">
        <v>558</v>
      </c>
      <c r="AF126" s="209" t="s">
        <v>470</v>
      </c>
      <c r="AG126" s="219">
        <v>1204067</v>
      </c>
      <c r="AH126" s="209" t="s">
        <v>470</v>
      </c>
      <c r="AI126" s="221">
        <v>43336</v>
      </c>
      <c r="AJ126" s="209" t="s">
        <v>471</v>
      </c>
      <c r="AK126" s="209" t="s">
        <v>472</v>
      </c>
      <c r="AL126" s="209" t="s">
        <v>472</v>
      </c>
      <c r="AM126" s="209" t="s">
        <v>472</v>
      </c>
      <c r="AN126" s="209" t="s">
        <v>472</v>
      </c>
      <c r="AO126" s="209" t="s">
        <v>472</v>
      </c>
      <c r="AP126" s="209" t="s">
        <v>472</v>
      </c>
      <c r="AQ126" s="209" t="s">
        <v>472</v>
      </c>
      <c r="AR126" s="209" t="s">
        <v>472</v>
      </c>
      <c r="AS126" s="209" t="s">
        <v>472</v>
      </c>
      <c r="AT126" s="209" t="s">
        <v>472</v>
      </c>
      <c r="AU126" s="209" t="s">
        <v>472</v>
      </c>
      <c r="AV126" s="209" t="s">
        <v>472</v>
      </c>
      <c r="AW126" s="209" t="s">
        <v>472</v>
      </c>
      <c r="AX126" s="209" t="s">
        <v>472</v>
      </c>
      <c r="AY126" s="209" t="s">
        <v>472</v>
      </c>
      <c r="AZ126" s="209" t="s">
        <v>472</v>
      </c>
      <c r="BA126" s="209" t="s">
        <v>472</v>
      </c>
      <c r="BB126" s="209" t="s">
        <v>472</v>
      </c>
      <c r="BC126" s="209" t="s">
        <v>472</v>
      </c>
      <c r="BD126" s="209" t="s">
        <v>472</v>
      </c>
      <c r="BE126" s="209" t="s">
        <v>472</v>
      </c>
      <c r="BF126" s="209" t="s">
        <v>472</v>
      </c>
      <c r="BG126" s="209" t="s">
        <v>472</v>
      </c>
      <c r="BH126" s="209" t="s">
        <v>472</v>
      </c>
      <c r="BI126" s="209" t="s">
        <v>472</v>
      </c>
      <c r="BJ126" s="209" t="s">
        <v>472</v>
      </c>
      <c r="BK126" s="209" t="s">
        <v>472</v>
      </c>
      <c r="BL126" s="209" t="s">
        <v>472</v>
      </c>
      <c r="BM126" s="209" t="s">
        <v>472</v>
      </c>
      <c r="BN126" s="209" t="s">
        <v>472</v>
      </c>
      <c r="BO126" s="209" t="s">
        <v>472</v>
      </c>
      <c r="BP126" s="209" t="s">
        <v>472</v>
      </c>
      <c r="BQ126" s="209" t="s">
        <v>472</v>
      </c>
      <c r="BR126" s="209" t="s">
        <v>472</v>
      </c>
      <c r="BS126" s="209" t="s">
        <v>472</v>
      </c>
      <c r="BT126" s="209" t="s">
        <v>472</v>
      </c>
      <c r="BU126" s="209" t="s">
        <v>472</v>
      </c>
      <c r="BV126" s="209" t="s">
        <v>472</v>
      </c>
      <c r="BW126" s="209" t="s">
        <v>472</v>
      </c>
      <c r="BX126" s="209" t="s">
        <v>472</v>
      </c>
      <c r="BY126" s="209" t="s">
        <v>472</v>
      </c>
      <c r="BZ126" s="209" t="s">
        <v>472</v>
      </c>
      <c r="CA126" s="209" t="s">
        <v>472</v>
      </c>
      <c r="CB126" s="209" t="s">
        <v>472</v>
      </c>
      <c r="CC126" s="209" t="s">
        <v>472</v>
      </c>
      <c r="CD126" s="209" t="s">
        <v>472</v>
      </c>
      <c r="CE126" s="209" t="s">
        <v>472</v>
      </c>
      <c r="CF126" s="209" t="s">
        <v>472</v>
      </c>
      <c r="CG126" s="209" t="s">
        <v>472</v>
      </c>
      <c r="CH126" s="209" t="s">
        <v>472</v>
      </c>
      <c r="CI126" s="209" t="s">
        <v>472</v>
      </c>
      <c r="CJ126" s="209" t="s">
        <v>472</v>
      </c>
      <c r="CK126" s="209" t="s">
        <v>472</v>
      </c>
      <c r="CL126" s="209" t="s">
        <v>472</v>
      </c>
      <c r="CM126" s="209" t="s">
        <v>472</v>
      </c>
      <c r="CN126" s="209" t="s">
        <v>472</v>
      </c>
      <c r="CO126" s="209" t="s">
        <v>472</v>
      </c>
      <c r="CP126" s="209" t="s">
        <v>472</v>
      </c>
      <c r="CQ126" s="209" t="s">
        <v>472</v>
      </c>
      <c r="CR126" s="209" t="s">
        <v>472</v>
      </c>
      <c r="CS126" s="209" t="s">
        <v>472</v>
      </c>
      <c r="CT126" s="209" t="s">
        <v>472</v>
      </c>
      <c r="CU126" s="209" t="s">
        <v>472</v>
      </c>
      <c r="CV126" s="209" t="s">
        <v>472</v>
      </c>
      <c r="CW126" s="209" t="s">
        <v>472</v>
      </c>
      <c r="CX126" s="209" t="s">
        <v>472</v>
      </c>
      <c r="CY126" s="209" t="s">
        <v>472</v>
      </c>
      <c r="CZ126" s="209" t="s">
        <v>472</v>
      </c>
      <c r="DA126" s="209" t="s">
        <v>472</v>
      </c>
      <c r="DB126" s="209" t="s">
        <v>472</v>
      </c>
      <c r="DC126" s="209" t="s">
        <v>472</v>
      </c>
    </row>
    <row r="127" spans="1:107">
      <c r="A127" s="213" t="s">
        <v>460</v>
      </c>
      <c r="B127" s="209">
        <v>1891</v>
      </c>
      <c r="C127" s="209">
        <v>1891</v>
      </c>
      <c r="D127" s="215">
        <v>10063</v>
      </c>
      <c r="E127" s="216">
        <f t="shared" si="3"/>
        <v>10063</v>
      </c>
      <c r="F127" s="217">
        <v>45688</v>
      </c>
      <c r="G127" s="215" t="s">
        <v>148</v>
      </c>
      <c r="H127" s="215" t="s">
        <v>469</v>
      </c>
      <c r="I127" s="209">
        <v>2021</v>
      </c>
      <c r="J127" s="209" t="s">
        <v>461</v>
      </c>
      <c r="K127" s="209" t="s">
        <v>462</v>
      </c>
      <c r="L127" s="218">
        <v>400588</v>
      </c>
      <c r="M127" s="209" t="s">
        <v>463</v>
      </c>
      <c r="N127" s="209" t="s">
        <v>464</v>
      </c>
      <c r="O127" s="209" t="s">
        <v>465</v>
      </c>
      <c r="P127" s="217">
        <v>43433</v>
      </c>
      <c r="Q127" s="217" t="s">
        <v>559</v>
      </c>
      <c r="R127" s="209" t="s">
        <v>464</v>
      </c>
      <c r="S127" s="209" t="s">
        <v>466</v>
      </c>
      <c r="T127" s="209">
        <v>67</v>
      </c>
      <c r="U127" s="218">
        <v>0</v>
      </c>
      <c r="V127" s="219">
        <v>0</v>
      </c>
      <c r="W127" s="209" t="s">
        <v>467</v>
      </c>
      <c r="X127" s="209" t="s">
        <v>468</v>
      </c>
      <c r="Y127" s="209" t="s">
        <v>468</v>
      </c>
      <c r="Z127" s="209" t="s">
        <v>469</v>
      </c>
      <c r="AA127" s="213" t="s">
        <v>460</v>
      </c>
      <c r="AB127" s="216">
        <f t="shared" si="4"/>
        <v>1891</v>
      </c>
      <c r="AC127" s="216">
        <v>7878</v>
      </c>
      <c r="AD127" s="216">
        <f t="shared" si="5"/>
        <v>7878</v>
      </c>
      <c r="AE127" s="209" t="s">
        <v>559</v>
      </c>
      <c r="AF127" s="209" t="s">
        <v>470</v>
      </c>
      <c r="AG127" s="219">
        <v>2152615</v>
      </c>
      <c r="AH127" s="209" t="s">
        <v>470</v>
      </c>
      <c r="AI127" s="221">
        <v>43329</v>
      </c>
      <c r="AJ127" s="209" t="s">
        <v>471</v>
      </c>
      <c r="AK127" s="209" t="s">
        <v>472</v>
      </c>
      <c r="AL127" s="209" t="s">
        <v>472</v>
      </c>
      <c r="AM127" s="209" t="s">
        <v>472</v>
      </c>
      <c r="AN127" s="209" t="s">
        <v>472</v>
      </c>
      <c r="AO127" s="209" t="s">
        <v>472</v>
      </c>
      <c r="AP127" s="209" t="s">
        <v>472</v>
      </c>
      <c r="AQ127" s="209" t="s">
        <v>472</v>
      </c>
      <c r="AR127" s="209" t="s">
        <v>472</v>
      </c>
      <c r="AS127" s="209" t="s">
        <v>472</v>
      </c>
      <c r="AT127" s="209" t="s">
        <v>472</v>
      </c>
      <c r="AU127" s="209" t="s">
        <v>472</v>
      </c>
      <c r="AV127" s="209" t="s">
        <v>472</v>
      </c>
      <c r="AW127" s="209" t="s">
        <v>472</v>
      </c>
      <c r="AX127" s="209" t="s">
        <v>472</v>
      </c>
      <c r="AY127" s="209" t="s">
        <v>472</v>
      </c>
      <c r="AZ127" s="209" t="s">
        <v>472</v>
      </c>
      <c r="BA127" s="209" t="s">
        <v>472</v>
      </c>
      <c r="BB127" s="209" t="s">
        <v>472</v>
      </c>
      <c r="BC127" s="209" t="s">
        <v>472</v>
      </c>
      <c r="BD127" s="209" t="s">
        <v>472</v>
      </c>
      <c r="BE127" s="209" t="s">
        <v>472</v>
      </c>
      <c r="BF127" s="209" t="s">
        <v>472</v>
      </c>
      <c r="BG127" s="209" t="s">
        <v>472</v>
      </c>
      <c r="BH127" s="209" t="s">
        <v>472</v>
      </c>
      <c r="BI127" s="209" t="s">
        <v>472</v>
      </c>
      <c r="BJ127" s="209" t="s">
        <v>472</v>
      </c>
      <c r="BK127" s="209" t="s">
        <v>472</v>
      </c>
      <c r="BL127" s="209" t="s">
        <v>472</v>
      </c>
      <c r="BM127" s="209" t="s">
        <v>472</v>
      </c>
      <c r="BN127" s="209" t="s">
        <v>472</v>
      </c>
      <c r="BO127" s="209" t="s">
        <v>472</v>
      </c>
      <c r="BP127" s="209" t="s">
        <v>472</v>
      </c>
      <c r="BQ127" s="209" t="s">
        <v>472</v>
      </c>
      <c r="BR127" s="209" t="s">
        <v>472</v>
      </c>
      <c r="BS127" s="209" t="s">
        <v>472</v>
      </c>
      <c r="BT127" s="209" t="s">
        <v>472</v>
      </c>
      <c r="BU127" s="209" t="s">
        <v>472</v>
      </c>
      <c r="BV127" s="209" t="s">
        <v>472</v>
      </c>
      <c r="BW127" s="209" t="s">
        <v>472</v>
      </c>
      <c r="BX127" s="209" t="s">
        <v>472</v>
      </c>
      <c r="BY127" s="209" t="s">
        <v>472</v>
      </c>
      <c r="BZ127" s="209" t="s">
        <v>472</v>
      </c>
      <c r="CA127" s="209" t="s">
        <v>472</v>
      </c>
      <c r="CB127" s="209" t="s">
        <v>472</v>
      </c>
      <c r="CC127" s="209" t="s">
        <v>472</v>
      </c>
      <c r="CD127" s="209" t="s">
        <v>472</v>
      </c>
      <c r="CE127" s="209" t="s">
        <v>472</v>
      </c>
      <c r="CF127" s="209" t="s">
        <v>472</v>
      </c>
      <c r="CG127" s="209" t="s">
        <v>472</v>
      </c>
      <c r="CH127" s="209" t="s">
        <v>472</v>
      </c>
      <c r="CI127" s="209" t="s">
        <v>472</v>
      </c>
      <c r="CJ127" s="209" t="s">
        <v>472</v>
      </c>
      <c r="CK127" s="209" t="s">
        <v>472</v>
      </c>
      <c r="CL127" s="209" t="s">
        <v>472</v>
      </c>
      <c r="CM127" s="209" t="s">
        <v>472</v>
      </c>
      <c r="CN127" s="209" t="s">
        <v>472</v>
      </c>
      <c r="CO127" s="209" t="s">
        <v>472</v>
      </c>
      <c r="CP127" s="209" t="s">
        <v>472</v>
      </c>
      <c r="CQ127" s="209" t="s">
        <v>472</v>
      </c>
      <c r="CR127" s="209" t="s">
        <v>472</v>
      </c>
      <c r="CS127" s="209" t="s">
        <v>472</v>
      </c>
      <c r="CT127" s="209" t="s">
        <v>472</v>
      </c>
      <c r="CU127" s="209" t="s">
        <v>472</v>
      </c>
      <c r="CV127" s="209" t="s">
        <v>472</v>
      </c>
      <c r="CW127" s="209" t="s">
        <v>472</v>
      </c>
      <c r="CX127" s="209" t="s">
        <v>472</v>
      </c>
      <c r="CY127" s="209" t="s">
        <v>472</v>
      </c>
      <c r="CZ127" s="209" t="s">
        <v>472</v>
      </c>
      <c r="DA127" s="209" t="s">
        <v>472</v>
      </c>
      <c r="DB127" s="209" t="s">
        <v>472</v>
      </c>
      <c r="DC127" s="209" t="s">
        <v>472</v>
      </c>
    </row>
    <row r="128" spans="1:107">
      <c r="A128" s="213" t="s">
        <v>460</v>
      </c>
      <c r="B128" s="209">
        <v>1893</v>
      </c>
      <c r="C128" s="209">
        <v>1893</v>
      </c>
      <c r="D128" s="215">
        <v>10039</v>
      </c>
      <c r="E128" s="216">
        <f t="shared" si="3"/>
        <v>10039</v>
      </c>
      <c r="F128" s="217">
        <v>45688</v>
      </c>
      <c r="G128" s="215" t="s">
        <v>148</v>
      </c>
      <c r="H128" s="215" t="s">
        <v>469</v>
      </c>
      <c r="I128" s="209">
        <v>2021</v>
      </c>
      <c r="J128" s="209" t="s">
        <v>461</v>
      </c>
      <c r="K128" s="209" t="s">
        <v>462</v>
      </c>
      <c r="L128" s="218">
        <v>3807600</v>
      </c>
      <c r="M128" s="209" t="s">
        <v>463</v>
      </c>
      <c r="N128" s="209" t="s">
        <v>464</v>
      </c>
      <c r="O128" s="209" t="s">
        <v>465</v>
      </c>
      <c r="P128" s="217">
        <v>43427</v>
      </c>
      <c r="Q128" s="217" t="s">
        <v>558</v>
      </c>
      <c r="R128" s="209" t="s">
        <v>464</v>
      </c>
      <c r="S128" s="209" t="s">
        <v>466</v>
      </c>
      <c r="T128" s="209">
        <v>72</v>
      </c>
      <c r="U128" s="218">
        <v>0</v>
      </c>
      <c r="V128" s="219">
        <v>0</v>
      </c>
      <c r="W128" s="209" t="s">
        <v>467</v>
      </c>
      <c r="X128" s="209" t="s">
        <v>468</v>
      </c>
      <c r="Y128" s="209" t="s">
        <v>468</v>
      </c>
      <c r="Z128" s="209" t="s">
        <v>469</v>
      </c>
      <c r="AA128" s="213" t="s">
        <v>460</v>
      </c>
      <c r="AB128" s="216">
        <f t="shared" si="4"/>
        <v>1893</v>
      </c>
      <c r="AC128" s="216">
        <v>7892</v>
      </c>
      <c r="AD128" s="216">
        <f t="shared" si="5"/>
        <v>7892</v>
      </c>
      <c r="AE128" s="209" t="s">
        <v>558</v>
      </c>
      <c r="AF128" s="209" t="s">
        <v>470</v>
      </c>
      <c r="AG128" s="219">
        <v>16933924.77</v>
      </c>
      <c r="AH128" s="209" t="s">
        <v>470</v>
      </c>
      <c r="AI128" s="221">
        <v>43361</v>
      </c>
      <c r="AJ128" s="209" t="s">
        <v>471</v>
      </c>
      <c r="AK128" s="209" t="s">
        <v>472</v>
      </c>
      <c r="AL128" s="209" t="s">
        <v>472</v>
      </c>
      <c r="AM128" s="209" t="s">
        <v>472</v>
      </c>
      <c r="AN128" s="209" t="s">
        <v>472</v>
      </c>
      <c r="AO128" s="209" t="s">
        <v>472</v>
      </c>
      <c r="AP128" s="209" t="s">
        <v>472</v>
      </c>
      <c r="AQ128" s="209" t="s">
        <v>472</v>
      </c>
      <c r="AR128" s="209" t="s">
        <v>472</v>
      </c>
      <c r="AS128" s="209" t="s">
        <v>472</v>
      </c>
      <c r="AT128" s="209" t="s">
        <v>472</v>
      </c>
      <c r="AU128" s="209" t="s">
        <v>472</v>
      </c>
      <c r="AV128" s="209" t="s">
        <v>472</v>
      </c>
      <c r="AW128" s="209" t="s">
        <v>472</v>
      </c>
      <c r="AX128" s="209" t="s">
        <v>472</v>
      </c>
      <c r="AY128" s="209" t="s">
        <v>472</v>
      </c>
      <c r="AZ128" s="209" t="s">
        <v>472</v>
      </c>
      <c r="BA128" s="209" t="s">
        <v>472</v>
      </c>
      <c r="BB128" s="209" t="s">
        <v>472</v>
      </c>
      <c r="BC128" s="209" t="s">
        <v>472</v>
      </c>
      <c r="BD128" s="209" t="s">
        <v>472</v>
      </c>
      <c r="BE128" s="209" t="s">
        <v>472</v>
      </c>
      <c r="BF128" s="209" t="s">
        <v>472</v>
      </c>
      <c r="BG128" s="209" t="s">
        <v>472</v>
      </c>
      <c r="BH128" s="209" t="s">
        <v>472</v>
      </c>
      <c r="BI128" s="209" t="s">
        <v>472</v>
      </c>
      <c r="BJ128" s="209" t="s">
        <v>472</v>
      </c>
      <c r="BK128" s="209" t="s">
        <v>472</v>
      </c>
      <c r="BL128" s="209" t="s">
        <v>472</v>
      </c>
      <c r="BM128" s="209" t="s">
        <v>472</v>
      </c>
      <c r="BN128" s="209" t="s">
        <v>472</v>
      </c>
      <c r="BO128" s="209" t="s">
        <v>472</v>
      </c>
      <c r="BP128" s="209" t="s">
        <v>472</v>
      </c>
      <c r="BQ128" s="209" t="s">
        <v>472</v>
      </c>
      <c r="BR128" s="209" t="s">
        <v>472</v>
      </c>
      <c r="BS128" s="209" t="s">
        <v>472</v>
      </c>
      <c r="BT128" s="209" t="s">
        <v>472</v>
      </c>
      <c r="BU128" s="209" t="s">
        <v>472</v>
      </c>
      <c r="BV128" s="209" t="s">
        <v>472</v>
      </c>
      <c r="BW128" s="209" t="s">
        <v>472</v>
      </c>
      <c r="BX128" s="209" t="s">
        <v>472</v>
      </c>
      <c r="BY128" s="209" t="s">
        <v>472</v>
      </c>
      <c r="BZ128" s="209" t="s">
        <v>472</v>
      </c>
      <c r="CA128" s="209" t="s">
        <v>472</v>
      </c>
      <c r="CB128" s="209" t="s">
        <v>472</v>
      </c>
      <c r="CC128" s="209" t="s">
        <v>472</v>
      </c>
      <c r="CD128" s="209" t="s">
        <v>472</v>
      </c>
      <c r="CE128" s="209" t="s">
        <v>472</v>
      </c>
      <c r="CF128" s="209" t="s">
        <v>472</v>
      </c>
      <c r="CG128" s="209" t="s">
        <v>472</v>
      </c>
      <c r="CH128" s="209" t="s">
        <v>472</v>
      </c>
      <c r="CI128" s="209" t="s">
        <v>472</v>
      </c>
      <c r="CJ128" s="209" t="s">
        <v>472</v>
      </c>
      <c r="CK128" s="209" t="s">
        <v>472</v>
      </c>
      <c r="CL128" s="209" t="s">
        <v>472</v>
      </c>
      <c r="CM128" s="209" t="s">
        <v>472</v>
      </c>
      <c r="CN128" s="209" t="s">
        <v>472</v>
      </c>
      <c r="CO128" s="209" t="s">
        <v>472</v>
      </c>
      <c r="CP128" s="209" t="s">
        <v>472</v>
      </c>
      <c r="CQ128" s="209" t="s">
        <v>472</v>
      </c>
      <c r="CR128" s="209" t="s">
        <v>472</v>
      </c>
      <c r="CS128" s="209" t="s">
        <v>472</v>
      </c>
      <c r="CT128" s="209" t="s">
        <v>472</v>
      </c>
      <c r="CU128" s="209" t="s">
        <v>472</v>
      </c>
      <c r="CV128" s="209" t="s">
        <v>472</v>
      </c>
      <c r="CW128" s="209" t="s">
        <v>472</v>
      </c>
      <c r="CX128" s="209" t="s">
        <v>472</v>
      </c>
      <c r="CY128" s="209" t="s">
        <v>472</v>
      </c>
      <c r="CZ128" s="209" t="s">
        <v>472</v>
      </c>
      <c r="DA128" s="209" t="s">
        <v>472</v>
      </c>
      <c r="DB128" s="209" t="s">
        <v>472</v>
      </c>
      <c r="DC128" s="209" t="s">
        <v>472</v>
      </c>
    </row>
    <row r="129" spans="1:107">
      <c r="A129" s="213" t="s">
        <v>460</v>
      </c>
      <c r="B129" s="209">
        <v>1894</v>
      </c>
      <c r="C129" s="209">
        <v>1894</v>
      </c>
      <c r="D129" s="215">
        <v>10066</v>
      </c>
      <c r="E129" s="216">
        <f t="shared" si="3"/>
        <v>10066</v>
      </c>
      <c r="F129" s="217">
        <v>45688</v>
      </c>
      <c r="G129" s="215" t="s">
        <v>148</v>
      </c>
      <c r="H129" s="215" t="s">
        <v>469</v>
      </c>
      <c r="I129" s="209">
        <v>2021</v>
      </c>
      <c r="J129" s="209" t="s">
        <v>461</v>
      </c>
      <c r="K129" s="209" t="s">
        <v>462</v>
      </c>
      <c r="L129" s="218">
        <v>527400</v>
      </c>
      <c r="M129" s="209" t="s">
        <v>463</v>
      </c>
      <c r="N129" s="209" t="s">
        <v>464</v>
      </c>
      <c r="O129" s="209" t="s">
        <v>465</v>
      </c>
      <c r="P129" s="217">
        <v>43434</v>
      </c>
      <c r="Q129" s="217" t="s">
        <v>559</v>
      </c>
      <c r="R129" s="209" t="s">
        <v>464</v>
      </c>
      <c r="S129" s="209" t="s">
        <v>466</v>
      </c>
      <c r="T129" s="209">
        <v>43</v>
      </c>
      <c r="U129" s="218">
        <v>0</v>
      </c>
      <c r="V129" s="219">
        <v>0</v>
      </c>
      <c r="W129" s="209" t="s">
        <v>467</v>
      </c>
      <c r="X129" s="209" t="s">
        <v>468</v>
      </c>
      <c r="Y129" s="209" t="s">
        <v>468</v>
      </c>
      <c r="Z129" s="209" t="s">
        <v>469</v>
      </c>
      <c r="AA129" s="213" t="s">
        <v>460</v>
      </c>
      <c r="AB129" s="216">
        <f t="shared" si="4"/>
        <v>1894</v>
      </c>
      <c r="AC129" s="216">
        <v>7886</v>
      </c>
      <c r="AD129" s="216">
        <f t="shared" si="5"/>
        <v>7886</v>
      </c>
      <c r="AE129" s="209" t="s">
        <v>559</v>
      </c>
      <c r="AF129" s="209" t="s">
        <v>470</v>
      </c>
      <c r="AG129" s="219">
        <v>2648729</v>
      </c>
      <c r="AH129" s="209" t="s">
        <v>470</v>
      </c>
      <c r="AI129" s="221">
        <v>43347</v>
      </c>
      <c r="AJ129" s="209" t="s">
        <v>471</v>
      </c>
      <c r="AK129" s="209" t="s">
        <v>472</v>
      </c>
      <c r="AL129" s="209" t="s">
        <v>472</v>
      </c>
      <c r="AM129" s="209" t="s">
        <v>472</v>
      </c>
      <c r="AN129" s="209" t="s">
        <v>472</v>
      </c>
      <c r="AO129" s="209" t="s">
        <v>472</v>
      </c>
      <c r="AP129" s="209" t="s">
        <v>472</v>
      </c>
      <c r="AQ129" s="209" t="s">
        <v>472</v>
      </c>
      <c r="AR129" s="209" t="s">
        <v>472</v>
      </c>
      <c r="AS129" s="209" t="s">
        <v>472</v>
      </c>
      <c r="AT129" s="209" t="s">
        <v>472</v>
      </c>
      <c r="AU129" s="209" t="s">
        <v>472</v>
      </c>
      <c r="AV129" s="209" t="s">
        <v>472</v>
      </c>
      <c r="AW129" s="209" t="s">
        <v>472</v>
      </c>
      <c r="AX129" s="209" t="s">
        <v>472</v>
      </c>
      <c r="AY129" s="209" t="s">
        <v>472</v>
      </c>
      <c r="AZ129" s="209" t="s">
        <v>472</v>
      </c>
      <c r="BA129" s="209" t="s">
        <v>472</v>
      </c>
      <c r="BB129" s="209" t="s">
        <v>472</v>
      </c>
      <c r="BC129" s="209" t="s">
        <v>472</v>
      </c>
      <c r="BD129" s="209" t="s">
        <v>472</v>
      </c>
      <c r="BE129" s="209" t="s">
        <v>472</v>
      </c>
      <c r="BF129" s="209" t="s">
        <v>472</v>
      </c>
      <c r="BG129" s="209" t="s">
        <v>472</v>
      </c>
      <c r="BH129" s="209" t="s">
        <v>472</v>
      </c>
      <c r="BI129" s="209" t="s">
        <v>472</v>
      </c>
      <c r="BJ129" s="209" t="s">
        <v>472</v>
      </c>
      <c r="BK129" s="209" t="s">
        <v>472</v>
      </c>
      <c r="BL129" s="209" t="s">
        <v>472</v>
      </c>
      <c r="BM129" s="209" t="s">
        <v>472</v>
      </c>
      <c r="BN129" s="209" t="s">
        <v>472</v>
      </c>
      <c r="BO129" s="209" t="s">
        <v>472</v>
      </c>
      <c r="BP129" s="209" t="s">
        <v>472</v>
      </c>
      <c r="BQ129" s="209" t="s">
        <v>472</v>
      </c>
      <c r="BR129" s="209" t="s">
        <v>472</v>
      </c>
      <c r="BS129" s="209" t="s">
        <v>472</v>
      </c>
      <c r="BT129" s="209" t="s">
        <v>472</v>
      </c>
      <c r="BU129" s="209" t="s">
        <v>472</v>
      </c>
      <c r="BV129" s="209" t="s">
        <v>472</v>
      </c>
      <c r="BW129" s="209" t="s">
        <v>472</v>
      </c>
      <c r="BX129" s="209" t="s">
        <v>472</v>
      </c>
      <c r="BY129" s="209" t="s">
        <v>472</v>
      </c>
      <c r="BZ129" s="209" t="s">
        <v>472</v>
      </c>
      <c r="CA129" s="209" t="s">
        <v>472</v>
      </c>
      <c r="CB129" s="209" t="s">
        <v>472</v>
      </c>
      <c r="CC129" s="209" t="s">
        <v>472</v>
      </c>
      <c r="CD129" s="209" t="s">
        <v>472</v>
      </c>
      <c r="CE129" s="209" t="s">
        <v>472</v>
      </c>
      <c r="CF129" s="209" t="s">
        <v>472</v>
      </c>
      <c r="CG129" s="209" t="s">
        <v>472</v>
      </c>
      <c r="CH129" s="209" t="s">
        <v>472</v>
      </c>
      <c r="CI129" s="209" t="s">
        <v>472</v>
      </c>
      <c r="CJ129" s="209" t="s">
        <v>472</v>
      </c>
      <c r="CK129" s="209" t="s">
        <v>472</v>
      </c>
      <c r="CL129" s="209" t="s">
        <v>472</v>
      </c>
      <c r="CM129" s="209" t="s">
        <v>472</v>
      </c>
      <c r="CN129" s="209" t="s">
        <v>472</v>
      </c>
      <c r="CO129" s="209" t="s">
        <v>472</v>
      </c>
      <c r="CP129" s="209" t="s">
        <v>472</v>
      </c>
      <c r="CQ129" s="209" t="s">
        <v>472</v>
      </c>
      <c r="CR129" s="209" t="s">
        <v>472</v>
      </c>
      <c r="CS129" s="209" t="s">
        <v>472</v>
      </c>
      <c r="CT129" s="209" t="s">
        <v>472</v>
      </c>
      <c r="CU129" s="209" t="s">
        <v>472</v>
      </c>
      <c r="CV129" s="209" t="s">
        <v>472</v>
      </c>
      <c r="CW129" s="209" t="s">
        <v>472</v>
      </c>
      <c r="CX129" s="209" t="s">
        <v>472</v>
      </c>
      <c r="CY129" s="209" t="s">
        <v>472</v>
      </c>
      <c r="CZ129" s="209" t="s">
        <v>472</v>
      </c>
      <c r="DA129" s="209" t="s">
        <v>472</v>
      </c>
      <c r="DB129" s="209" t="s">
        <v>472</v>
      </c>
      <c r="DC129" s="209" t="s">
        <v>472</v>
      </c>
    </row>
    <row r="130" spans="1:107">
      <c r="A130" s="213" t="s">
        <v>460</v>
      </c>
      <c r="B130" s="209">
        <v>1914</v>
      </c>
      <c r="C130" s="209">
        <v>1914</v>
      </c>
      <c r="D130" s="215">
        <v>9976</v>
      </c>
      <c r="E130" s="216">
        <f t="shared" si="3"/>
        <v>9976</v>
      </c>
      <c r="F130" s="217">
        <v>45688</v>
      </c>
      <c r="G130" s="215" t="s">
        <v>148</v>
      </c>
      <c r="H130" s="215" t="s">
        <v>469</v>
      </c>
      <c r="I130" s="209">
        <v>2021</v>
      </c>
      <c r="J130" s="209" t="s">
        <v>461</v>
      </c>
      <c r="K130" s="209" t="s">
        <v>462</v>
      </c>
      <c r="L130" s="218">
        <v>4684560</v>
      </c>
      <c r="M130" s="209" t="s">
        <v>463</v>
      </c>
      <c r="N130" s="209" t="s">
        <v>464</v>
      </c>
      <c r="O130" s="209" t="s">
        <v>465</v>
      </c>
      <c r="P130" s="217">
        <v>43489</v>
      </c>
      <c r="Q130" s="217" t="s">
        <v>558</v>
      </c>
      <c r="R130" s="209" t="s">
        <v>464</v>
      </c>
      <c r="S130" s="209" t="s">
        <v>466</v>
      </c>
      <c r="T130" s="209">
        <v>8</v>
      </c>
      <c r="U130" s="218">
        <v>0</v>
      </c>
      <c r="V130" s="219">
        <v>0</v>
      </c>
      <c r="W130" s="209" t="s">
        <v>467</v>
      </c>
      <c r="X130" s="209" t="s">
        <v>468</v>
      </c>
      <c r="Y130" s="209" t="s">
        <v>468</v>
      </c>
      <c r="Z130" s="209" t="s">
        <v>469</v>
      </c>
      <c r="AA130" s="213" t="s">
        <v>460</v>
      </c>
      <c r="AB130" s="216">
        <f t="shared" si="4"/>
        <v>1914</v>
      </c>
      <c r="AC130" s="216">
        <v>7865</v>
      </c>
      <c r="AD130" s="216">
        <f t="shared" si="5"/>
        <v>7865</v>
      </c>
      <c r="AE130" s="209" t="s">
        <v>558</v>
      </c>
      <c r="AF130" s="209" t="s">
        <v>470</v>
      </c>
      <c r="AG130" s="219">
        <v>28415463</v>
      </c>
      <c r="AH130" s="209" t="s">
        <v>470</v>
      </c>
      <c r="AI130" s="221">
        <v>43304</v>
      </c>
      <c r="AJ130" s="209" t="s">
        <v>471</v>
      </c>
      <c r="AK130" s="209" t="s">
        <v>472</v>
      </c>
      <c r="AL130" s="209" t="s">
        <v>472</v>
      </c>
      <c r="AM130" s="209" t="s">
        <v>472</v>
      </c>
      <c r="AN130" s="209" t="s">
        <v>472</v>
      </c>
      <c r="AO130" s="209" t="s">
        <v>472</v>
      </c>
      <c r="AP130" s="209" t="s">
        <v>472</v>
      </c>
      <c r="AQ130" s="209" t="s">
        <v>472</v>
      </c>
      <c r="AR130" s="209" t="s">
        <v>472</v>
      </c>
      <c r="AS130" s="209" t="s">
        <v>472</v>
      </c>
      <c r="AT130" s="209" t="s">
        <v>472</v>
      </c>
      <c r="AU130" s="209" t="s">
        <v>472</v>
      </c>
      <c r="AV130" s="209" t="s">
        <v>472</v>
      </c>
      <c r="AW130" s="209" t="s">
        <v>472</v>
      </c>
      <c r="AX130" s="209" t="s">
        <v>472</v>
      </c>
      <c r="AY130" s="209" t="s">
        <v>472</v>
      </c>
      <c r="AZ130" s="209" t="s">
        <v>472</v>
      </c>
      <c r="BA130" s="209" t="s">
        <v>472</v>
      </c>
      <c r="BB130" s="209" t="s">
        <v>472</v>
      </c>
      <c r="BC130" s="209" t="s">
        <v>472</v>
      </c>
      <c r="BD130" s="209" t="s">
        <v>472</v>
      </c>
      <c r="BE130" s="209" t="s">
        <v>472</v>
      </c>
      <c r="BF130" s="209" t="s">
        <v>472</v>
      </c>
      <c r="BG130" s="209" t="s">
        <v>472</v>
      </c>
      <c r="BH130" s="209" t="s">
        <v>472</v>
      </c>
      <c r="BI130" s="209" t="s">
        <v>472</v>
      </c>
      <c r="BJ130" s="209" t="s">
        <v>472</v>
      </c>
      <c r="BK130" s="209" t="s">
        <v>472</v>
      </c>
      <c r="BL130" s="209" t="s">
        <v>472</v>
      </c>
      <c r="BM130" s="209" t="s">
        <v>472</v>
      </c>
      <c r="BN130" s="209" t="s">
        <v>472</v>
      </c>
      <c r="BO130" s="209" t="s">
        <v>472</v>
      </c>
      <c r="BP130" s="209" t="s">
        <v>472</v>
      </c>
      <c r="BQ130" s="209" t="s">
        <v>472</v>
      </c>
      <c r="BR130" s="209" t="s">
        <v>472</v>
      </c>
      <c r="BS130" s="209" t="s">
        <v>472</v>
      </c>
      <c r="BT130" s="209" t="s">
        <v>472</v>
      </c>
      <c r="BU130" s="209" t="s">
        <v>472</v>
      </c>
      <c r="BV130" s="209" t="s">
        <v>472</v>
      </c>
      <c r="BW130" s="209" t="s">
        <v>472</v>
      </c>
      <c r="BX130" s="209" t="s">
        <v>472</v>
      </c>
      <c r="BY130" s="209" t="s">
        <v>472</v>
      </c>
      <c r="BZ130" s="209" t="s">
        <v>472</v>
      </c>
      <c r="CA130" s="209" t="s">
        <v>472</v>
      </c>
      <c r="CB130" s="209" t="s">
        <v>472</v>
      </c>
      <c r="CC130" s="209" t="s">
        <v>472</v>
      </c>
      <c r="CD130" s="209" t="s">
        <v>472</v>
      </c>
      <c r="CE130" s="209" t="s">
        <v>472</v>
      </c>
      <c r="CF130" s="209" t="s">
        <v>472</v>
      </c>
      <c r="CG130" s="209" t="s">
        <v>472</v>
      </c>
      <c r="CH130" s="209" t="s">
        <v>472</v>
      </c>
      <c r="CI130" s="209" t="s">
        <v>472</v>
      </c>
      <c r="CJ130" s="209" t="s">
        <v>472</v>
      </c>
      <c r="CK130" s="209" t="s">
        <v>472</v>
      </c>
      <c r="CL130" s="209" t="s">
        <v>472</v>
      </c>
      <c r="CM130" s="209" t="s">
        <v>472</v>
      </c>
      <c r="CN130" s="209" t="s">
        <v>472</v>
      </c>
      <c r="CO130" s="209" t="s">
        <v>472</v>
      </c>
      <c r="CP130" s="209" t="s">
        <v>472</v>
      </c>
      <c r="CQ130" s="209" t="s">
        <v>472</v>
      </c>
      <c r="CR130" s="209" t="s">
        <v>472</v>
      </c>
      <c r="CS130" s="209" t="s">
        <v>472</v>
      </c>
      <c r="CT130" s="209" t="s">
        <v>472</v>
      </c>
      <c r="CU130" s="209" t="s">
        <v>472</v>
      </c>
      <c r="CV130" s="209" t="s">
        <v>472</v>
      </c>
      <c r="CW130" s="209" t="s">
        <v>472</v>
      </c>
      <c r="CX130" s="209" t="s">
        <v>472</v>
      </c>
      <c r="CY130" s="209" t="s">
        <v>472</v>
      </c>
      <c r="CZ130" s="209" t="s">
        <v>472</v>
      </c>
      <c r="DA130" s="209" t="s">
        <v>472</v>
      </c>
      <c r="DB130" s="209" t="s">
        <v>472</v>
      </c>
      <c r="DC130" s="209" t="s">
        <v>472</v>
      </c>
    </row>
    <row r="131" spans="1:107">
      <c r="A131" s="213" t="s">
        <v>460</v>
      </c>
      <c r="B131" s="209">
        <v>1924</v>
      </c>
      <c r="C131" s="209">
        <v>1924</v>
      </c>
      <c r="D131" s="215">
        <v>10022</v>
      </c>
      <c r="E131" s="216">
        <f t="shared" si="3"/>
        <v>10022</v>
      </c>
      <c r="F131" s="217">
        <v>45688</v>
      </c>
      <c r="G131" s="215" t="s">
        <v>148</v>
      </c>
      <c r="H131" s="215" t="s">
        <v>469</v>
      </c>
      <c r="I131" s="209">
        <v>2021</v>
      </c>
      <c r="J131" s="209" t="s">
        <v>461</v>
      </c>
      <c r="K131" s="209" t="s">
        <v>462</v>
      </c>
      <c r="L131" s="218">
        <v>2036048</v>
      </c>
      <c r="M131" s="209" t="s">
        <v>463</v>
      </c>
      <c r="N131" s="209" t="s">
        <v>464</v>
      </c>
      <c r="O131" s="209" t="s">
        <v>465</v>
      </c>
      <c r="P131" s="217">
        <v>43516</v>
      </c>
      <c r="Q131" s="217" t="s">
        <v>559</v>
      </c>
      <c r="R131" s="209" t="s">
        <v>464</v>
      </c>
      <c r="S131" s="209" t="s">
        <v>466</v>
      </c>
      <c r="T131" s="209">
        <v>66</v>
      </c>
      <c r="U131" s="218">
        <v>0</v>
      </c>
      <c r="V131" s="219">
        <v>0</v>
      </c>
      <c r="W131" s="209" t="s">
        <v>467</v>
      </c>
      <c r="X131" s="209" t="s">
        <v>468</v>
      </c>
      <c r="Y131" s="209" t="s">
        <v>468</v>
      </c>
      <c r="Z131" s="209" t="s">
        <v>469</v>
      </c>
      <c r="AA131" s="213" t="s">
        <v>460</v>
      </c>
      <c r="AB131" s="216">
        <f t="shared" si="4"/>
        <v>1924</v>
      </c>
      <c r="AC131" s="216">
        <v>7879</v>
      </c>
      <c r="AD131" s="216">
        <f t="shared" si="5"/>
        <v>7879</v>
      </c>
      <c r="AE131" s="209" t="s">
        <v>559</v>
      </c>
      <c r="AF131" s="209" t="s">
        <v>470</v>
      </c>
      <c r="AG131" s="219">
        <v>11688462</v>
      </c>
      <c r="AH131" s="209" t="s">
        <v>470</v>
      </c>
      <c r="AI131" s="221">
        <v>43336</v>
      </c>
      <c r="AJ131" s="209" t="s">
        <v>471</v>
      </c>
      <c r="AK131" s="209" t="s">
        <v>472</v>
      </c>
      <c r="AL131" s="209" t="s">
        <v>472</v>
      </c>
      <c r="AM131" s="209" t="s">
        <v>472</v>
      </c>
      <c r="AN131" s="209" t="s">
        <v>472</v>
      </c>
      <c r="AO131" s="209" t="s">
        <v>472</v>
      </c>
      <c r="AP131" s="209" t="s">
        <v>472</v>
      </c>
      <c r="AQ131" s="209" t="s">
        <v>472</v>
      </c>
      <c r="AR131" s="209" t="s">
        <v>472</v>
      </c>
      <c r="AS131" s="209" t="s">
        <v>472</v>
      </c>
      <c r="AT131" s="209" t="s">
        <v>472</v>
      </c>
      <c r="AU131" s="209" t="s">
        <v>472</v>
      </c>
      <c r="AV131" s="209" t="s">
        <v>472</v>
      </c>
      <c r="AW131" s="209" t="s">
        <v>472</v>
      </c>
      <c r="AX131" s="209" t="s">
        <v>472</v>
      </c>
      <c r="AY131" s="209" t="s">
        <v>472</v>
      </c>
      <c r="AZ131" s="209" t="s">
        <v>472</v>
      </c>
      <c r="BA131" s="209" t="s">
        <v>472</v>
      </c>
      <c r="BB131" s="209" t="s">
        <v>472</v>
      </c>
      <c r="BC131" s="209" t="s">
        <v>472</v>
      </c>
      <c r="BD131" s="209" t="s">
        <v>472</v>
      </c>
      <c r="BE131" s="209" t="s">
        <v>472</v>
      </c>
      <c r="BF131" s="209" t="s">
        <v>472</v>
      </c>
      <c r="BG131" s="209" t="s">
        <v>472</v>
      </c>
      <c r="BH131" s="209" t="s">
        <v>472</v>
      </c>
      <c r="BI131" s="209" t="s">
        <v>472</v>
      </c>
      <c r="BJ131" s="209" t="s">
        <v>472</v>
      </c>
      <c r="BK131" s="209" t="s">
        <v>472</v>
      </c>
      <c r="BL131" s="209" t="s">
        <v>472</v>
      </c>
      <c r="BM131" s="209" t="s">
        <v>472</v>
      </c>
      <c r="BN131" s="209" t="s">
        <v>472</v>
      </c>
      <c r="BO131" s="209" t="s">
        <v>472</v>
      </c>
      <c r="BP131" s="209" t="s">
        <v>472</v>
      </c>
      <c r="BQ131" s="209" t="s">
        <v>472</v>
      </c>
      <c r="BR131" s="209" t="s">
        <v>472</v>
      </c>
      <c r="BS131" s="209" t="s">
        <v>472</v>
      </c>
      <c r="BT131" s="209" t="s">
        <v>472</v>
      </c>
      <c r="BU131" s="209" t="s">
        <v>472</v>
      </c>
      <c r="BV131" s="209" t="s">
        <v>472</v>
      </c>
      <c r="BW131" s="209" t="s">
        <v>472</v>
      </c>
      <c r="BX131" s="209" t="s">
        <v>472</v>
      </c>
      <c r="BY131" s="209" t="s">
        <v>472</v>
      </c>
      <c r="BZ131" s="209" t="s">
        <v>472</v>
      </c>
      <c r="CA131" s="209" t="s">
        <v>472</v>
      </c>
      <c r="CB131" s="209" t="s">
        <v>472</v>
      </c>
      <c r="CC131" s="209" t="s">
        <v>472</v>
      </c>
      <c r="CD131" s="209" t="s">
        <v>472</v>
      </c>
      <c r="CE131" s="209" t="s">
        <v>472</v>
      </c>
      <c r="CF131" s="209" t="s">
        <v>472</v>
      </c>
      <c r="CG131" s="209" t="s">
        <v>472</v>
      </c>
      <c r="CH131" s="209" t="s">
        <v>472</v>
      </c>
      <c r="CI131" s="209" t="s">
        <v>472</v>
      </c>
      <c r="CJ131" s="209" t="s">
        <v>472</v>
      </c>
      <c r="CK131" s="209" t="s">
        <v>472</v>
      </c>
      <c r="CL131" s="209" t="s">
        <v>472</v>
      </c>
      <c r="CM131" s="209" t="s">
        <v>472</v>
      </c>
      <c r="CN131" s="209" t="s">
        <v>472</v>
      </c>
      <c r="CO131" s="209" t="s">
        <v>472</v>
      </c>
      <c r="CP131" s="209" t="s">
        <v>472</v>
      </c>
      <c r="CQ131" s="209" t="s">
        <v>472</v>
      </c>
      <c r="CR131" s="209" t="s">
        <v>472</v>
      </c>
      <c r="CS131" s="209" t="s">
        <v>472</v>
      </c>
      <c r="CT131" s="209" t="s">
        <v>472</v>
      </c>
      <c r="CU131" s="209" t="s">
        <v>472</v>
      </c>
      <c r="CV131" s="209" t="s">
        <v>472</v>
      </c>
      <c r="CW131" s="209" t="s">
        <v>472</v>
      </c>
      <c r="CX131" s="209" t="s">
        <v>472</v>
      </c>
      <c r="CY131" s="209" t="s">
        <v>472</v>
      </c>
      <c r="CZ131" s="209" t="s">
        <v>472</v>
      </c>
      <c r="DA131" s="209" t="s">
        <v>472</v>
      </c>
      <c r="DB131" s="209" t="s">
        <v>472</v>
      </c>
      <c r="DC131" s="209" t="s">
        <v>472</v>
      </c>
    </row>
    <row r="132" spans="1:107">
      <c r="A132" s="213" t="s">
        <v>460</v>
      </c>
      <c r="B132" s="209">
        <v>1930</v>
      </c>
      <c r="C132" s="209">
        <v>1930</v>
      </c>
      <c r="D132" s="215">
        <v>10024</v>
      </c>
      <c r="E132" s="216">
        <f t="shared" ref="E132:E195" si="6">D132</f>
        <v>10024</v>
      </c>
      <c r="F132" s="217">
        <v>45688</v>
      </c>
      <c r="G132" s="215" t="s">
        <v>148</v>
      </c>
      <c r="H132" s="215" t="s">
        <v>469</v>
      </c>
      <c r="I132" s="209">
        <v>2021</v>
      </c>
      <c r="J132" s="209" t="s">
        <v>461</v>
      </c>
      <c r="K132" s="209" t="s">
        <v>462</v>
      </c>
      <c r="L132" s="218">
        <v>1055640</v>
      </c>
      <c r="M132" s="209" t="s">
        <v>463</v>
      </c>
      <c r="N132" s="209" t="s">
        <v>464</v>
      </c>
      <c r="O132" s="209" t="s">
        <v>465</v>
      </c>
      <c r="P132" s="217">
        <v>43536</v>
      </c>
      <c r="Q132" s="217" t="s">
        <v>558</v>
      </c>
      <c r="R132" s="209" t="s">
        <v>464</v>
      </c>
      <c r="S132" s="209" t="s">
        <v>466</v>
      </c>
      <c r="T132" s="209">
        <v>67</v>
      </c>
      <c r="U132" s="218">
        <v>0</v>
      </c>
      <c r="V132" s="219">
        <v>0</v>
      </c>
      <c r="W132" s="209" t="s">
        <v>467</v>
      </c>
      <c r="X132" s="209" t="s">
        <v>468</v>
      </c>
      <c r="Y132" s="209" t="s">
        <v>468</v>
      </c>
      <c r="Z132" s="209" t="s">
        <v>469</v>
      </c>
      <c r="AA132" s="213" t="s">
        <v>460</v>
      </c>
      <c r="AB132" s="216">
        <f t="shared" ref="AB132:AB195" si="7">C132</f>
        <v>1930</v>
      </c>
      <c r="AC132" s="216">
        <v>7915</v>
      </c>
      <c r="AD132" s="216">
        <f t="shared" ref="AD132:AD195" si="8">AC132</f>
        <v>7915</v>
      </c>
      <c r="AE132" s="209" t="s">
        <v>558</v>
      </c>
      <c r="AF132" s="209" t="s">
        <v>470</v>
      </c>
      <c r="AG132" s="219">
        <v>6213295</v>
      </c>
      <c r="AH132" s="209" t="s">
        <v>470</v>
      </c>
      <c r="AI132" s="221">
        <v>43374</v>
      </c>
      <c r="AJ132" s="209" t="s">
        <v>471</v>
      </c>
      <c r="AK132" s="209" t="s">
        <v>472</v>
      </c>
      <c r="AL132" s="209" t="s">
        <v>472</v>
      </c>
      <c r="AM132" s="209" t="s">
        <v>472</v>
      </c>
      <c r="AN132" s="209" t="s">
        <v>472</v>
      </c>
      <c r="AO132" s="209" t="s">
        <v>472</v>
      </c>
      <c r="AP132" s="209" t="s">
        <v>472</v>
      </c>
      <c r="AQ132" s="209" t="s">
        <v>472</v>
      </c>
      <c r="AR132" s="209" t="s">
        <v>472</v>
      </c>
      <c r="AS132" s="209" t="s">
        <v>472</v>
      </c>
      <c r="AT132" s="209" t="s">
        <v>472</v>
      </c>
      <c r="AU132" s="209" t="s">
        <v>472</v>
      </c>
      <c r="AV132" s="209" t="s">
        <v>472</v>
      </c>
      <c r="AW132" s="209" t="s">
        <v>472</v>
      </c>
      <c r="AX132" s="209" t="s">
        <v>472</v>
      </c>
      <c r="AY132" s="209" t="s">
        <v>472</v>
      </c>
      <c r="AZ132" s="209" t="s">
        <v>472</v>
      </c>
      <c r="BA132" s="209" t="s">
        <v>472</v>
      </c>
      <c r="BB132" s="209" t="s">
        <v>472</v>
      </c>
      <c r="BC132" s="209" t="s">
        <v>472</v>
      </c>
      <c r="BD132" s="209" t="s">
        <v>472</v>
      </c>
      <c r="BE132" s="209" t="s">
        <v>472</v>
      </c>
      <c r="BF132" s="209" t="s">
        <v>472</v>
      </c>
      <c r="BG132" s="209" t="s">
        <v>472</v>
      </c>
      <c r="BH132" s="209" t="s">
        <v>472</v>
      </c>
      <c r="BI132" s="209" t="s">
        <v>472</v>
      </c>
      <c r="BJ132" s="209" t="s">
        <v>472</v>
      </c>
      <c r="BK132" s="209" t="s">
        <v>472</v>
      </c>
      <c r="BL132" s="209" t="s">
        <v>472</v>
      </c>
      <c r="BM132" s="209" t="s">
        <v>472</v>
      </c>
      <c r="BN132" s="209" t="s">
        <v>472</v>
      </c>
      <c r="BO132" s="209" t="s">
        <v>472</v>
      </c>
      <c r="BP132" s="209" t="s">
        <v>472</v>
      </c>
      <c r="BQ132" s="209" t="s">
        <v>472</v>
      </c>
      <c r="BR132" s="209" t="s">
        <v>472</v>
      </c>
      <c r="BS132" s="209" t="s">
        <v>472</v>
      </c>
      <c r="BT132" s="209" t="s">
        <v>472</v>
      </c>
      <c r="BU132" s="209" t="s">
        <v>472</v>
      </c>
      <c r="BV132" s="209" t="s">
        <v>472</v>
      </c>
      <c r="BW132" s="209" t="s">
        <v>472</v>
      </c>
      <c r="BX132" s="209" t="s">
        <v>472</v>
      </c>
      <c r="BY132" s="209" t="s">
        <v>472</v>
      </c>
      <c r="BZ132" s="209" t="s">
        <v>472</v>
      </c>
      <c r="CA132" s="209" t="s">
        <v>472</v>
      </c>
      <c r="CB132" s="209" t="s">
        <v>472</v>
      </c>
      <c r="CC132" s="209" t="s">
        <v>472</v>
      </c>
      <c r="CD132" s="209" t="s">
        <v>472</v>
      </c>
      <c r="CE132" s="209" t="s">
        <v>472</v>
      </c>
      <c r="CF132" s="209" t="s">
        <v>472</v>
      </c>
      <c r="CG132" s="209" t="s">
        <v>472</v>
      </c>
      <c r="CH132" s="209" t="s">
        <v>472</v>
      </c>
      <c r="CI132" s="209" t="s">
        <v>472</v>
      </c>
      <c r="CJ132" s="209" t="s">
        <v>472</v>
      </c>
      <c r="CK132" s="209" t="s">
        <v>472</v>
      </c>
      <c r="CL132" s="209" t="s">
        <v>472</v>
      </c>
      <c r="CM132" s="209" t="s">
        <v>472</v>
      </c>
      <c r="CN132" s="209" t="s">
        <v>472</v>
      </c>
      <c r="CO132" s="209" t="s">
        <v>472</v>
      </c>
      <c r="CP132" s="209" t="s">
        <v>472</v>
      </c>
      <c r="CQ132" s="209" t="s">
        <v>472</v>
      </c>
      <c r="CR132" s="209" t="s">
        <v>472</v>
      </c>
      <c r="CS132" s="209" t="s">
        <v>472</v>
      </c>
      <c r="CT132" s="209" t="s">
        <v>472</v>
      </c>
      <c r="CU132" s="209" t="s">
        <v>472</v>
      </c>
      <c r="CV132" s="209" t="s">
        <v>472</v>
      </c>
      <c r="CW132" s="209" t="s">
        <v>472</v>
      </c>
      <c r="CX132" s="209" t="s">
        <v>472</v>
      </c>
      <c r="CY132" s="209" t="s">
        <v>472</v>
      </c>
      <c r="CZ132" s="209" t="s">
        <v>472</v>
      </c>
      <c r="DA132" s="209" t="s">
        <v>472</v>
      </c>
      <c r="DB132" s="209" t="s">
        <v>472</v>
      </c>
      <c r="DC132" s="209" t="s">
        <v>472</v>
      </c>
    </row>
    <row r="133" spans="1:107">
      <c r="A133" s="213" t="s">
        <v>460</v>
      </c>
      <c r="B133" s="209">
        <v>1932</v>
      </c>
      <c r="C133" s="209">
        <v>1932</v>
      </c>
      <c r="D133" s="215">
        <v>10066</v>
      </c>
      <c r="E133" s="216">
        <f t="shared" si="6"/>
        <v>10066</v>
      </c>
      <c r="F133" s="217">
        <v>45688</v>
      </c>
      <c r="G133" s="215" t="s">
        <v>148</v>
      </c>
      <c r="H133" s="215" t="s">
        <v>469</v>
      </c>
      <c r="I133" s="209">
        <v>2021</v>
      </c>
      <c r="J133" s="209" t="s">
        <v>461</v>
      </c>
      <c r="K133" s="209" t="s">
        <v>462</v>
      </c>
      <c r="L133" s="218">
        <v>425568</v>
      </c>
      <c r="M133" s="209" t="s">
        <v>463</v>
      </c>
      <c r="N133" s="209" t="s">
        <v>464</v>
      </c>
      <c r="O133" s="209" t="s">
        <v>465</v>
      </c>
      <c r="P133" s="217">
        <v>43542</v>
      </c>
      <c r="Q133" s="217" t="s">
        <v>559</v>
      </c>
      <c r="R133" s="209" t="s">
        <v>464</v>
      </c>
      <c r="S133" s="209" t="s">
        <v>466</v>
      </c>
      <c r="T133" s="209">
        <v>41</v>
      </c>
      <c r="U133" s="218">
        <v>0</v>
      </c>
      <c r="V133" s="219">
        <v>0</v>
      </c>
      <c r="W133" s="209" t="s">
        <v>467</v>
      </c>
      <c r="X133" s="209" t="s">
        <v>468</v>
      </c>
      <c r="Y133" s="209" t="s">
        <v>468</v>
      </c>
      <c r="Z133" s="209" t="s">
        <v>469</v>
      </c>
      <c r="AA133" s="213" t="s">
        <v>460</v>
      </c>
      <c r="AB133" s="216">
        <f t="shared" si="7"/>
        <v>1932</v>
      </c>
      <c r="AC133" s="216">
        <v>7887</v>
      </c>
      <c r="AD133" s="216">
        <f t="shared" si="8"/>
        <v>7887</v>
      </c>
      <c r="AE133" s="209" t="s">
        <v>559</v>
      </c>
      <c r="AF133" s="209" t="s">
        <v>470</v>
      </c>
      <c r="AG133" s="219">
        <v>2118579</v>
      </c>
      <c r="AH133" s="209" t="s">
        <v>470</v>
      </c>
      <c r="AI133" s="221">
        <v>43350</v>
      </c>
      <c r="AJ133" s="209" t="s">
        <v>471</v>
      </c>
      <c r="AK133" s="209" t="s">
        <v>472</v>
      </c>
      <c r="AL133" s="209" t="s">
        <v>472</v>
      </c>
      <c r="AM133" s="209" t="s">
        <v>472</v>
      </c>
      <c r="AN133" s="209" t="s">
        <v>472</v>
      </c>
      <c r="AO133" s="209" t="s">
        <v>472</v>
      </c>
      <c r="AP133" s="209" t="s">
        <v>472</v>
      </c>
      <c r="AQ133" s="209" t="s">
        <v>472</v>
      </c>
      <c r="AR133" s="209" t="s">
        <v>472</v>
      </c>
      <c r="AS133" s="209" t="s">
        <v>472</v>
      </c>
      <c r="AT133" s="209" t="s">
        <v>472</v>
      </c>
      <c r="AU133" s="209" t="s">
        <v>472</v>
      </c>
      <c r="AV133" s="209" t="s">
        <v>472</v>
      </c>
      <c r="AW133" s="209" t="s">
        <v>472</v>
      </c>
      <c r="AX133" s="209" t="s">
        <v>472</v>
      </c>
      <c r="AY133" s="209" t="s">
        <v>472</v>
      </c>
      <c r="AZ133" s="209" t="s">
        <v>472</v>
      </c>
      <c r="BA133" s="209" t="s">
        <v>472</v>
      </c>
      <c r="BB133" s="209" t="s">
        <v>472</v>
      </c>
      <c r="BC133" s="209" t="s">
        <v>472</v>
      </c>
      <c r="BD133" s="209" t="s">
        <v>472</v>
      </c>
      <c r="BE133" s="209" t="s">
        <v>472</v>
      </c>
      <c r="BF133" s="209" t="s">
        <v>472</v>
      </c>
      <c r="BG133" s="209" t="s">
        <v>472</v>
      </c>
      <c r="BH133" s="209" t="s">
        <v>472</v>
      </c>
      <c r="BI133" s="209" t="s">
        <v>472</v>
      </c>
      <c r="BJ133" s="209" t="s">
        <v>472</v>
      </c>
      <c r="BK133" s="209" t="s">
        <v>472</v>
      </c>
      <c r="BL133" s="209" t="s">
        <v>472</v>
      </c>
      <c r="BM133" s="209" t="s">
        <v>472</v>
      </c>
      <c r="BN133" s="209" t="s">
        <v>472</v>
      </c>
      <c r="BO133" s="209" t="s">
        <v>472</v>
      </c>
      <c r="BP133" s="209" t="s">
        <v>472</v>
      </c>
      <c r="BQ133" s="209" t="s">
        <v>472</v>
      </c>
      <c r="BR133" s="209" t="s">
        <v>472</v>
      </c>
      <c r="BS133" s="209" t="s">
        <v>472</v>
      </c>
      <c r="BT133" s="209" t="s">
        <v>472</v>
      </c>
      <c r="BU133" s="209" t="s">
        <v>472</v>
      </c>
      <c r="BV133" s="209" t="s">
        <v>472</v>
      </c>
      <c r="BW133" s="209" t="s">
        <v>472</v>
      </c>
      <c r="BX133" s="209" t="s">
        <v>472</v>
      </c>
      <c r="BY133" s="209" t="s">
        <v>472</v>
      </c>
      <c r="BZ133" s="209" t="s">
        <v>472</v>
      </c>
      <c r="CA133" s="209" t="s">
        <v>472</v>
      </c>
      <c r="CB133" s="209" t="s">
        <v>472</v>
      </c>
      <c r="CC133" s="209" t="s">
        <v>472</v>
      </c>
      <c r="CD133" s="209" t="s">
        <v>472</v>
      </c>
      <c r="CE133" s="209" t="s">
        <v>472</v>
      </c>
      <c r="CF133" s="209" t="s">
        <v>472</v>
      </c>
      <c r="CG133" s="209" t="s">
        <v>472</v>
      </c>
      <c r="CH133" s="209" t="s">
        <v>472</v>
      </c>
      <c r="CI133" s="209" t="s">
        <v>472</v>
      </c>
      <c r="CJ133" s="209" t="s">
        <v>472</v>
      </c>
      <c r="CK133" s="209" t="s">
        <v>472</v>
      </c>
      <c r="CL133" s="209" t="s">
        <v>472</v>
      </c>
      <c r="CM133" s="209" t="s">
        <v>472</v>
      </c>
      <c r="CN133" s="209" t="s">
        <v>472</v>
      </c>
      <c r="CO133" s="209" t="s">
        <v>472</v>
      </c>
      <c r="CP133" s="209" t="s">
        <v>472</v>
      </c>
      <c r="CQ133" s="209" t="s">
        <v>472</v>
      </c>
      <c r="CR133" s="209" t="s">
        <v>472</v>
      </c>
      <c r="CS133" s="209" t="s">
        <v>472</v>
      </c>
      <c r="CT133" s="209" t="s">
        <v>472</v>
      </c>
      <c r="CU133" s="209" t="s">
        <v>472</v>
      </c>
      <c r="CV133" s="209" t="s">
        <v>472</v>
      </c>
      <c r="CW133" s="209" t="s">
        <v>472</v>
      </c>
      <c r="CX133" s="209" t="s">
        <v>472</v>
      </c>
      <c r="CY133" s="209" t="s">
        <v>472</v>
      </c>
      <c r="CZ133" s="209" t="s">
        <v>472</v>
      </c>
      <c r="DA133" s="209" t="s">
        <v>472</v>
      </c>
      <c r="DB133" s="209" t="s">
        <v>472</v>
      </c>
      <c r="DC133" s="209" t="s">
        <v>472</v>
      </c>
    </row>
    <row r="134" spans="1:107">
      <c r="A134" s="213" t="s">
        <v>460</v>
      </c>
      <c r="B134" s="209">
        <v>1938</v>
      </c>
      <c r="C134" s="209">
        <v>1938</v>
      </c>
      <c r="D134" s="215">
        <v>10143</v>
      </c>
      <c r="E134" s="216">
        <f t="shared" si="6"/>
        <v>10143</v>
      </c>
      <c r="F134" s="217">
        <v>45688</v>
      </c>
      <c r="G134" s="215" t="s">
        <v>148</v>
      </c>
      <c r="H134" s="215" t="s">
        <v>469</v>
      </c>
      <c r="I134" s="209">
        <v>2021</v>
      </c>
      <c r="J134" s="209" t="s">
        <v>461</v>
      </c>
      <c r="K134" s="209" t="s">
        <v>462</v>
      </c>
      <c r="L134" s="218">
        <v>1041300</v>
      </c>
      <c r="M134" s="209" t="s">
        <v>463</v>
      </c>
      <c r="N134" s="209" t="s">
        <v>464</v>
      </c>
      <c r="O134" s="209" t="s">
        <v>465</v>
      </c>
      <c r="P134" s="217">
        <v>43557</v>
      </c>
      <c r="Q134" s="217" t="s">
        <v>558</v>
      </c>
      <c r="R134" s="209" t="s">
        <v>464</v>
      </c>
      <c r="S134" s="209" t="s">
        <v>466</v>
      </c>
      <c r="T134" s="209">
        <v>2</v>
      </c>
      <c r="U134" s="218">
        <v>0</v>
      </c>
      <c r="V134" s="219">
        <v>0</v>
      </c>
      <c r="W134" s="209" t="s">
        <v>467</v>
      </c>
      <c r="X134" s="209" t="s">
        <v>468</v>
      </c>
      <c r="Y134" s="209" t="s">
        <v>468</v>
      </c>
      <c r="Z134" s="209" t="s">
        <v>469</v>
      </c>
      <c r="AA134" s="213" t="s">
        <v>460</v>
      </c>
      <c r="AB134" s="216">
        <f t="shared" si="7"/>
        <v>1938</v>
      </c>
      <c r="AC134" s="216">
        <v>7968</v>
      </c>
      <c r="AD134" s="216">
        <f t="shared" si="8"/>
        <v>7968</v>
      </c>
      <c r="AE134" s="209" t="s">
        <v>558</v>
      </c>
      <c r="AF134" s="209" t="s">
        <v>470</v>
      </c>
      <c r="AG134" s="219">
        <v>5279053</v>
      </c>
      <c r="AH134" s="209" t="s">
        <v>470</v>
      </c>
      <c r="AI134" s="221">
        <v>43482</v>
      </c>
      <c r="AJ134" s="209" t="s">
        <v>471</v>
      </c>
      <c r="AK134" s="209" t="s">
        <v>472</v>
      </c>
      <c r="AL134" s="209" t="s">
        <v>472</v>
      </c>
      <c r="AM134" s="209" t="s">
        <v>472</v>
      </c>
      <c r="AN134" s="209" t="s">
        <v>472</v>
      </c>
      <c r="AO134" s="209" t="s">
        <v>472</v>
      </c>
      <c r="AP134" s="209" t="s">
        <v>472</v>
      </c>
      <c r="AQ134" s="209" t="s">
        <v>472</v>
      </c>
      <c r="AR134" s="209" t="s">
        <v>472</v>
      </c>
      <c r="AS134" s="209" t="s">
        <v>472</v>
      </c>
      <c r="AT134" s="209" t="s">
        <v>472</v>
      </c>
      <c r="AU134" s="209" t="s">
        <v>472</v>
      </c>
      <c r="AV134" s="209" t="s">
        <v>472</v>
      </c>
      <c r="AW134" s="209" t="s">
        <v>472</v>
      </c>
      <c r="AX134" s="209" t="s">
        <v>472</v>
      </c>
      <c r="AY134" s="209" t="s">
        <v>472</v>
      </c>
      <c r="AZ134" s="209" t="s">
        <v>472</v>
      </c>
      <c r="BA134" s="209" t="s">
        <v>472</v>
      </c>
      <c r="BB134" s="209" t="s">
        <v>472</v>
      </c>
      <c r="BC134" s="209" t="s">
        <v>472</v>
      </c>
      <c r="BD134" s="209" t="s">
        <v>472</v>
      </c>
      <c r="BE134" s="209" t="s">
        <v>472</v>
      </c>
      <c r="BF134" s="209" t="s">
        <v>472</v>
      </c>
      <c r="BG134" s="209" t="s">
        <v>472</v>
      </c>
      <c r="BH134" s="209" t="s">
        <v>472</v>
      </c>
      <c r="BI134" s="209" t="s">
        <v>472</v>
      </c>
      <c r="BJ134" s="209" t="s">
        <v>472</v>
      </c>
      <c r="BK134" s="209" t="s">
        <v>472</v>
      </c>
      <c r="BL134" s="209" t="s">
        <v>472</v>
      </c>
      <c r="BM134" s="209" t="s">
        <v>472</v>
      </c>
      <c r="BN134" s="209" t="s">
        <v>472</v>
      </c>
      <c r="BO134" s="209" t="s">
        <v>472</v>
      </c>
      <c r="BP134" s="209" t="s">
        <v>472</v>
      </c>
      <c r="BQ134" s="209" t="s">
        <v>472</v>
      </c>
      <c r="BR134" s="209" t="s">
        <v>472</v>
      </c>
      <c r="BS134" s="209" t="s">
        <v>472</v>
      </c>
      <c r="BT134" s="209" t="s">
        <v>472</v>
      </c>
      <c r="BU134" s="209" t="s">
        <v>472</v>
      </c>
      <c r="BV134" s="209" t="s">
        <v>472</v>
      </c>
      <c r="BW134" s="209" t="s">
        <v>472</v>
      </c>
      <c r="BX134" s="209" t="s">
        <v>472</v>
      </c>
      <c r="BY134" s="209" t="s">
        <v>472</v>
      </c>
      <c r="BZ134" s="209" t="s">
        <v>472</v>
      </c>
      <c r="CA134" s="209" t="s">
        <v>472</v>
      </c>
      <c r="CB134" s="209" t="s">
        <v>472</v>
      </c>
      <c r="CC134" s="209" t="s">
        <v>472</v>
      </c>
      <c r="CD134" s="209" t="s">
        <v>472</v>
      </c>
      <c r="CE134" s="209" t="s">
        <v>472</v>
      </c>
      <c r="CF134" s="209" t="s">
        <v>472</v>
      </c>
      <c r="CG134" s="209" t="s">
        <v>472</v>
      </c>
      <c r="CH134" s="209" t="s">
        <v>472</v>
      </c>
      <c r="CI134" s="209" t="s">
        <v>472</v>
      </c>
      <c r="CJ134" s="209" t="s">
        <v>472</v>
      </c>
      <c r="CK134" s="209" t="s">
        <v>472</v>
      </c>
      <c r="CL134" s="209" t="s">
        <v>472</v>
      </c>
      <c r="CM134" s="209" t="s">
        <v>472</v>
      </c>
      <c r="CN134" s="209" t="s">
        <v>472</v>
      </c>
      <c r="CO134" s="209" t="s">
        <v>472</v>
      </c>
      <c r="CP134" s="209" t="s">
        <v>472</v>
      </c>
      <c r="CQ134" s="209" t="s">
        <v>472</v>
      </c>
      <c r="CR134" s="209" t="s">
        <v>472</v>
      </c>
      <c r="CS134" s="209" t="s">
        <v>472</v>
      </c>
      <c r="CT134" s="209" t="s">
        <v>472</v>
      </c>
      <c r="CU134" s="209" t="s">
        <v>472</v>
      </c>
      <c r="CV134" s="209" t="s">
        <v>472</v>
      </c>
      <c r="CW134" s="209" t="s">
        <v>472</v>
      </c>
      <c r="CX134" s="209" t="s">
        <v>472</v>
      </c>
      <c r="CY134" s="209" t="s">
        <v>472</v>
      </c>
      <c r="CZ134" s="209" t="s">
        <v>472</v>
      </c>
      <c r="DA134" s="209" t="s">
        <v>472</v>
      </c>
      <c r="DB134" s="209" t="s">
        <v>472</v>
      </c>
      <c r="DC134" s="209" t="s">
        <v>472</v>
      </c>
    </row>
    <row r="135" spans="1:107">
      <c r="A135" s="213" t="s">
        <v>460</v>
      </c>
      <c r="B135" s="209">
        <v>1943</v>
      </c>
      <c r="C135" s="209">
        <v>1943</v>
      </c>
      <c r="D135" s="215">
        <v>10093</v>
      </c>
      <c r="E135" s="216">
        <f t="shared" si="6"/>
        <v>10093</v>
      </c>
      <c r="F135" s="217">
        <v>45688</v>
      </c>
      <c r="G135" s="215" t="s">
        <v>148</v>
      </c>
      <c r="H135" s="215" t="s">
        <v>469</v>
      </c>
      <c r="I135" s="209">
        <v>2021</v>
      </c>
      <c r="J135" s="209" t="s">
        <v>461</v>
      </c>
      <c r="K135" s="209" t="s">
        <v>462</v>
      </c>
      <c r="L135" s="218">
        <v>95761</v>
      </c>
      <c r="M135" s="209" t="s">
        <v>463</v>
      </c>
      <c r="N135" s="209" t="s">
        <v>464</v>
      </c>
      <c r="O135" s="209" t="s">
        <v>465</v>
      </c>
      <c r="P135" s="217">
        <v>43580</v>
      </c>
      <c r="Q135" s="217" t="s">
        <v>560</v>
      </c>
      <c r="R135" s="209" t="s">
        <v>464</v>
      </c>
      <c r="S135" s="209" t="s">
        <v>466</v>
      </c>
      <c r="T135" s="209">
        <v>2</v>
      </c>
      <c r="U135" s="218">
        <v>0</v>
      </c>
      <c r="V135" s="219">
        <v>0</v>
      </c>
      <c r="W135" s="209" t="s">
        <v>467</v>
      </c>
      <c r="X135" s="209" t="s">
        <v>468</v>
      </c>
      <c r="Y135" s="209" t="s">
        <v>468</v>
      </c>
      <c r="Z135" s="209" t="s">
        <v>469</v>
      </c>
      <c r="AA135" s="213" t="s">
        <v>460</v>
      </c>
      <c r="AB135" s="216">
        <f t="shared" si="7"/>
        <v>1943</v>
      </c>
      <c r="AC135" s="216">
        <v>7958</v>
      </c>
      <c r="AD135" s="216">
        <f t="shared" si="8"/>
        <v>7958</v>
      </c>
      <c r="AE135" s="209" t="s">
        <v>560</v>
      </c>
      <c r="AF135" s="209" t="s">
        <v>470</v>
      </c>
      <c r="AG135" s="219">
        <v>1400308</v>
      </c>
      <c r="AH135" s="209" t="s">
        <v>470</v>
      </c>
      <c r="AI135" s="221">
        <v>43439</v>
      </c>
      <c r="AJ135" s="209" t="s">
        <v>471</v>
      </c>
      <c r="AK135" s="209" t="s">
        <v>472</v>
      </c>
      <c r="AL135" s="209" t="s">
        <v>472</v>
      </c>
      <c r="AM135" s="209" t="s">
        <v>472</v>
      </c>
      <c r="AN135" s="209" t="s">
        <v>472</v>
      </c>
      <c r="AO135" s="209" t="s">
        <v>472</v>
      </c>
      <c r="AP135" s="209" t="s">
        <v>472</v>
      </c>
      <c r="AQ135" s="209" t="s">
        <v>472</v>
      </c>
      <c r="AR135" s="209" t="s">
        <v>472</v>
      </c>
      <c r="AS135" s="209" t="s">
        <v>472</v>
      </c>
      <c r="AT135" s="209" t="s">
        <v>472</v>
      </c>
      <c r="AU135" s="209" t="s">
        <v>472</v>
      </c>
      <c r="AV135" s="209" t="s">
        <v>472</v>
      </c>
      <c r="AW135" s="209" t="s">
        <v>472</v>
      </c>
      <c r="AX135" s="209" t="s">
        <v>472</v>
      </c>
      <c r="AY135" s="209" t="s">
        <v>472</v>
      </c>
      <c r="AZ135" s="209" t="s">
        <v>472</v>
      </c>
      <c r="BA135" s="209" t="s">
        <v>472</v>
      </c>
      <c r="BB135" s="209" t="s">
        <v>472</v>
      </c>
      <c r="BC135" s="209" t="s">
        <v>472</v>
      </c>
      <c r="BD135" s="209" t="s">
        <v>472</v>
      </c>
      <c r="BE135" s="209" t="s">
        <v>472</v>
      </c>
      <c r="BF135" s="209" t="s">
        <v>472</v>
      </c>
      <c r="BG135" s="209" t="s">
        <v>472</v>
      </c>
      <c r="BH135" s="209" t="s">
        <v>472</v>
      </c>
      <c r="BI135" s="209" t="s">
        <v>472</v>
      </c>
      <c r="BJ135" s="209" t="s">
        <v>472</v>
      </c>
      <c r="BK135" s="209" t="s">
        <v>472</v>
      </c>
      <c r="BL135" s="209" t="s">
        <v>472</v>
      </c>
      <c r="BM135" s="209" t="s">
        <v>472</v>
      </c>
      <c r="BN135" s="209" t="s">
        <v>472</v>
      </c>
      <c r="BO135" s="209" t="s">
        <v>472</v>
      </c>
      <c r="BP135" s="209" t="s">
        <v>472</v>
      </c>
      <c r="BQ135" s="209" t="s">
        <v>472</v>
      </c>
      <c r="BR135" s="209" t="s">
        <v>472</v>
      </c>
      <c r="BS135" s="209" t="s">
        <v>472</v>
      </c>
      <c r="BT135" s="209" t="s">
        <v>472</v>
      </c>
      <c r="BU135" s="209" t="s">
        <v>472</v>
      </c>
      <c r="BV135" s="209" t="s">
        <v>472</v>
      </c>
      <c r="BW135" s="209" t="s">
        <v>472</v>
      </c>
      <c r="BX135" s="209" t="s">
        <v>472</v>
      </c>
      <c r="BY135" s="209" t="s">
        <v>472</v>
      </c>
      <c r="BZ135" s="209" t="s">
        <v>472</v>
      </c>
      <c r="CA135" s="209" t="s">
        <v>472</v>
      </c>
      <c r="CB135" s="209" t="s">
        <v>472</v>
      </c>
      <c r="CC135" s="209" t="s">
        <v>472</v>
      </c>
      <c r="CD135" s="209" t="s">
        <v>472</v>
      </c>
      <c r="CE135" s="209" t="s">
        <v>472</v>
      </c>
      <c r="CF135" s="209" t="s">
        <v>472</v>
      </c>
      <c r="CG135" s="209" t="s">
        <v>472</v>
      </c>
      <c r="CH135" s="209" t="s">
        <v>472</v>
      </c>
      <c r="CI135" s="209" t="s">
        <v>472</v>
      </c>
      <c r="CJ135" s="209" t="s">
        <v>472</v>
      </c>
      <c r="CK135" s="209" t="s">
        <v>472</v>
      </c>
      <c r="CL135" s="209" t="s">
        <v>472</v>
      </c>
      <c r="CM135" s="209" t="s">
        <v>472</v>
      </c>
      <c r="CN135" s="209" t="s">
        <v>472</v>
      </c>
      <c r="CO135" s="209" t="s">
        <v>472</v>
      </c>
      <c r="CP135" s="209" t="s">
        <v>472</v>
      </c>
      <c r="CQ135" s="209" t="s">
        <v>472</v>
      </c>
      <c r="CR135" s="209" t="s">
        <v>472</v>
      </c>
      <c r="CS135" s="209" t="s">
        <v>472</v>
      </c>
      <c r="CT135" s="209" t="s">
        <v>472</v>
      </c>
      <c r="CU135" s="209" t="s">
        <v>472</v>
      </c>
      <c r="CV135" s="209" t="s">
        <v>472</v>
      </c>
      <c r="CW135" s="209" t="s">
        <v>472</v>
      </c>
      <c r="CX135" s="209" t="s">
        <v>472</v>
      </c>
      <c r="CY135" s="209" t="s">
        <v>472</v>
      </c>
      <c r="CZ135" s="209" t="s">
        <v>472</v>
      </c>
      <c r="DA135" s="209" t="s">
        <v>472</v>
      </c>
      <c r="DB135" s="209" t="s">
        <v>472</v>
      </c>
      <c r="DC135" s="209" t="s">
        <v>472</v>
      </c>
    </row>
    <row r="136" spans="1:107">
      <c r="A136" s="213" t="s">
        <v>460</v>
      </c>
      <c r="B136" s="209">
        <v>2013</v>
      </c>
      <c r="C136" s="209">
        <v>2013</v>
      </c>
      <c r="D136" s="215">
        <v>10079</v>
      </c>
      <c r="E136" s="216">
        <f t="shared" si="6"/>
        <v>10079</v>
      </c>
      <c r="F136" s="217">
        <v>45688</v>
      </c>
      <c r="G136" s="215" t="s">
        <v>148</v>
      </c>
      <c r="H136" s="215" t="s">
        <v>469</v>
      </c>
      <c r="I136" s="209">
        <v>2021</v>
      </c>
      <c r="J136" s="209" t="s">
        <v>461</v>
      </c>
      <c r="K136" s="209" t="s">
        <v>462</v>
      </c>
      <c r="L136" s="218">
        <v>548304</v>
      </c>
      <c r="M136" s="209" t="s">
        <v>463</v>
      </c>
      <c r="N136" s="209" t="s">
        <v>464</v>
      </c>
      <c r="O136" s="209" t="s">
        <v>465</v>
      </c>
      <c r="P136" s="217">
        <v>43752</v>
      </c>
      <c r="Q136" s="217" t="s">
        <v>558</v>
      </c>
      <c r="R136" s="209" t="s">
        <v>464</v>
      </c>
      <c r="S136" s="209" t="s">
        <v>466</v>
      </c>
      <c r="T136" s="209">
        <v>63</v>
      </c>
      <c r="U136" s="218">
        <v>0</v>
      </c>
      <c r="V136" s="219">
        <v>0</v>
      </c>
      <c r="W136" s="209" t="s">
        <v>467</v>
      </c>
      <c r="X136" s="209" t="s">
        <v>468</v>
      </c>
      <c r="Y136" s="209" t="s">
        <v>468</v>
      </c>
      <c r="Z136" s="209" t="s">
        <v>469</v>
      </c>
      <c r="AA136" s="213" t="s">
        <v>460</v>
      </c>
      <c r="AB136" s="216">
        <f t="shared" si="7"/>
        <v>2013</v>
      </c>
      <c r="AC136" s="216">
        <v>7923</v>
      </c>
      <c r="AD136" s="216">
        <f t="shared" si="8"/>
        <v>7923</v>
      </c>
      <c r="AE136" s="209" t="s">
        <v>558</v>
      </c>
      <c r="AF136" s="209" t="s">
        <v>470</v>
      </c>
      <c r="AG136" s="219">
        <v>3572901</v>
      </c>
      <c r="AH136" s="209" t="s">
        <v>470</v>
      </c>
      <c r="AI136" s="221">
        <v>43581</v>
      </c>
      <c r="AJ136" s="209" t="s">
        <v>471</v>
      </c>
      <c r="AK136" s="209" t="s">
        <v>472</v>
      </c>
      <c r="AL136" s="209" t="s">
        <v>472</v>
      </c>
      <c r="AM136" s="209" t="s">
        <v>472</v>
      </c>
      <c r="AN136" s="209" t="s">
        <v>472</v>
      </c>
      <c r="AO136" s="209" t="s">
        <v>472</v>
      </c>
      <c r="AP136" s="209" t="s">
        <v>472</v>
      </c>
      <c r="AQ136" s="209" t="s">
        <v>472</v>
      </c>
      <c r="AR136" s="209" t="s">
        <v>472</v>
      </c>
      <c r="AS136" s="209" t="s">
        <v>472</v>
      </c>
      <c r="AT136" s="209" t="s">
        <v>472</v>
      </c>
      <c r="AU136" s="209" t="s">
        <v>472</v>
      </c>
      <c r="AV136" s="209" t="s">
        <v>472</v>
      </c>
      <c r="AW136" s="209" t="s">
        <v>472</v>
      </c>
      <c r="AX136" s="209" t="s">
        <v>472</v>
      </c>
      <c r="AY136" s="209" t="s">
        <v>472</v>
      </c>
      <c r="AZ136" s="209" t="s">
        <v>472</v>
      </c>
      <c r="BA136" s="209" t="s">
        <v>472</v>
      </c>
      <c r="BB136" s="209" t="s">
        <v>472</v>
      </c>
      <c r="BC136" s="209" t="s">
        <v>472</v>
      </c>
      <c r="BD136" s="209" t="s">
        <v>472</v>
      </c>
      <c r="BE136" s="209" t="s">
        <v>472</v>
      </c>
      <c r="BF136" s="209" t="s">
        <v>472</v>
      </c>
      <c r="BG136" s="209" t="s">
        <v>472</v>
      </c>
      <c r="BH136" s="209" t="s">
        <v>472</v>
      </c>
      <c r="BI136" s="209" t="s">
        <v>472</v>
      </c>
      <c r="BJ136" s="209" t="s">
        <v>472</v>
      </c>
      <c r="BK136" s="209" t="s">
        <v>472</v>
      </c>
      <c r="BL136" s="209" t="s">
        <v>472</v>
      </c>
      <c r="BM136" s="209" t="s">
        <v>472</v>
      </c>
      <c r="BN136" s="209" t="s">
        <v>472</v>
      </c>
      <c r="BO136" s="209" t="s">
        <v>472</v>
      </c>
      <c r="BP136" s="209" t="s">
        <v>472</v>
      </c>
      <c r="BQ136" s="209" t="s">
        <v>472</v>
      </c>
      <c r="BR136" s="209" t="s">
        <v>472</v>
      </c>
      <c r="BS136" s="209" t="s">
        <v>472</v>
      </c>
      <c r="BT136" s="209" t="s">
        <v>472</v>
      </c>
      <c r="BU136" s="209" t="s">
        <v>472</v>
      </c>
      <c r="BV136" s="209" t="s">
        <v>472</v>
      </c>
      <c r="BW136" s="209" t="s">
        <v>472</v>
      </c>
      <c r="BX136" s="209" t="s">
        <v>472</v>
      </c>
      <c r="BY136" s="209" t="s">
        <v>472</v>
      </c>
      <c r="BZ136" s="209" t="s">
        <v>472</v>
      </c>
      <c r="CA136" s="209" t="s">
        <v>472</v>
      </c>
      <c r="CB136" s="209" t="s">
        <v>472</v>
      </c>
      <c r="CC136" s="209" t="s">
        <v>472</v>
      </c>
      <c r="CD136" s="209" t="s">
        <v>472</v>
      </c>
      <c r="CE136" s="209" t="s">
        <v>472</v>
      </c>
      <c r="CF136" s="209" t="s">
        <v>472</v>
      </c>
      <c r="CG136" s="209" t="s">
        <v>472</v>
      </c>
      <c r="CH136" s="209" t="s">
        <v>472</v>
      </c>
      <c r="CI136" s="209" t="s">
        <v>472</v>
      </c>
      <c r="CJ136" s="209" t="s">
        <v>472</v>
      </c>
      <c r="CK136" s="209" t="s">
        <v>472</v>
      </c>
      <c r="CL136" s="209" t="s">
        <v>472</v>
      </c>
      <c r="CM136" s="209" t="s">
        <v>472</v>
      </c>
      <c r="CN136" s="209" t="s">
        <v>472</v>
      </c>
      <c r="CO136" s="209" t="s">
        <v>472</v>
      </c>
      <c r="CP136" s="209" t="s">
        <v>472</v>
      </c>
      <c r="CQ136" s="209" t="s">
        <v>472</v>
      </c>
      <c r="CR136" s="209" t="s">
        <v>472</v>
      </c>
      <c r="CS136" s="209" t="s">
        <v>472</v>
      </c>
      <c r="CT136" s="209" t="s">
        <v>472</v>
      </c>
      <c r="CU136" s="209" t="s">
        <v>472</v>
      </c>
      <c r="CV136" s="209" t="s">
        <v>472</v>
      </c>
      <c r="CW136" s="209" t="s">
        <v>472</v>
      </c>
      <c r="CX136" s="209" t="s">
        <v>472</v>
      </c>
      <c r="CY136" s="209" t="s">
        <v>472</v>
      </c>
      <c r="CZ136" s="209" t="s">
        <v>472</v>
      </c>
      <c r="DA136" s="209" t="s">
        <v>472</v>
      </c>
      <c r="DB136" s="209" t="s">
        <v>472</v>
      </c>
      <c r="DC136" s="209" t="s">
        <v>472</v>
      </c>
    </row>
    <row r="137" spans="1:107">
      <c r="A137" s="213" t="s">
        <v>460</v>
      </c>
      <c r="B137" s="209">
        <v>2022</v>
      </c>
      <c r="C137" s="209">
        <v>2022</v>
      </c>
      <c r="D137" s="215">
        <v>7916</v>
      </c>
      <c r="E137" s="216">
        <f t="shared" si="6"/>
        <v>7916</v>
      </c>
      <c r="F137" s="217">
        <v>45688</v>
      </c>
      <c r="G137" s="215" t="s">
        <v>148</v>
      </c>
      <c r="H137" s="215" t="s">
        <v>469</v>
      </c>
      <c r="I137" s="209">
        <v>2021</v>
      </c>
      <c r="J137" s="209" t="s">
        <v>461</v>
      </c>
      <c r="K137" s="209" t="s">
        <v>462</v>
      </c>
      <c r="L137" s="218">
        <v>3564871</v>
      </c>
      <c r="M137" s="209" t="s">
        <v>463</v>
      </c>
      <c r="N137" s="209" t="s">
        <v>464</v>
      </c>
      <c r="O137" s="209" t="s">
        <v>465</v>
      </c>
      <c r="P137" s="217">
        <v>43763</v>
      </c>
      <c r="Q137" s="217" t="s">
        <v>558</v>
      </c>
      <c r="R137" s="209" t="s">
        <v>464</v>
      </c>
      <c r="S137" s="209" t="s">
        <v>466</v>
      </c>
      <c r="T137" s="209">
        <v>58</v>
      </c>
      <c r="U137" s="218">
        <v>0</v>
      </c>
      <c r="V137" s="219">
        <v>0</v>
      </c>
      <c r="W137" s="209" t="s">
        <v>467</v>
      </c>
      <c r="X137" s="209" t="s">
        <v>468</v>
      </c>
      <c r="Y137" s="209" t="s">
        <v>468</v>
      </c>
      <c r="Z137" s="209" t="s">
        <v>469</v>
      </c>
      <c r="AA137" s="213" t="s">
        <v>460</v>
      </c>
      <c r="AB137" s="216">
        <f t="shared" si="7"/>
        <v>2022</v>
      </c>
      <c r="AC137" s="216">
        <v>76</v>
      </c>
      <c r="AD137" s="216">
        <f t="shared" si="8"/>
        <v>76</v>
      </c>
      <c r="AE137" s="209" t="s">
        <v>558</v>
      </c>
      <c r="AF137" s="209" t="s">
        <v>470</v>
      </c>
      <c r="AG137" s="219">
        <v>14160692</v>
      </c>
      <c r="AH137" s="209" t="s">
        <v>470</v>
      </c>
      <c r="AI137" s="221">
        <v>43648</v>
      </c>
      <c r="AJ137" s="209" t="s">
        <v>471</v>
      </c>
      <c r="AK137" s="209" t="s">
        <v>472</v>
      </c>
      <c r="AL137" s="209" t="s">
        <v>472</v>
      </c>
      <c r="AM137" s="209" t="s">
        <v>472</v>
      </c>
      <c r="AN137" s="209" t="s">
        <v>472</v>
      </c>
      <c r="AO137" s="209" t="s">
        <v>472</v>
      </c>
      <c r="AP137" s="209" t="s">
        <v>472</v>
      </c>
      <c r="AQ137" s="209" t="s">
        <v>472</v>
      </c>
      <c r="AR137" s="209" t="s">
        <v>472</v>
      </c>
      <c r="AS137" s="209" t="s">
        <v>472</v>
      </c>
      <c r="AT137" s="209" t="s">
        <v>472</v>
      </c>
      <c r="AU137" s="209" t="s">
        <v>472</v>
      </c>
      <c r="AV137" s="209" t="s">
        <v>472</v>
      </c>
      <c r="AW137" s="209" t="s">
        <v>472</v>
      </c>
      <c r="AX137" s="209" t="s">
        <v>472</v>
      </c>
      <c r="AY137" s="209" t="s">
        <v>472</v>
      </c>
      <c r="AZ137" s="209" t="s">
        <v>472</v>
      </c>
      <c r="BA137" s="209" t="s">
        <v>472</v>
      </c>
      <c r="BB137" s="209" t="s">
        <v>472</v>
      </c>
      <c r="BC137" s="209" t="s">
        <v>472</v>
      </c>
      <c r="BD137" s="209" t="s">
        <v>472</v>
      </c>
      <c r="BE137" s="209" t="s">
        <v>472</v>
      </c>
      <c r="BF137" s="209" t="s">
        <v>472</v>
      </c>
      <c r="BG137" s="209" t="s">
        <v>472</v>
      </c>
      <c r="BH137" s="209" t="s">
        <v>472</v>
      </c>
      <c r="BI137" s="209" t="s">
        <v>472</v>
      </c>
      <c r="BJ137" s="209" t="s">
        <v>472</v>
      </c>
      <c r="BK137" s="209" t="s">
        <v>472</v>
      </c>
      <c r="BL137" s="209" t="s">
        <v>472</v>
      </c>
      <c r="BM137" s="209" t="s">
        <v>472</v>
      </c>
      <c r="BN137" s="209" t="s">
        <v>472</v>
      </c>
      <c r="BO137" s="209" t="s">
        <v>472</v>
      </c>
      <c r="BP137" s="209" t="s">
        <v>472</v>
      </c>
      <c r="BQ137" s="209" t="s">
        <v>472</v>
      </c>
      <c r="BR137" s="209" t="s">
        <v>472</v>
      </c>
      <c r="BS137" s="209" t="s">
        <v>472</v>
      </c>
      <c r="BT137" s="209" t="s">
        <v>472</v>
      </c>
      <c r="BU137" s="209" t="s">
        <v>472</v>
      </c>
      <c r="BV137" s="209" t="s">
        <v>472</v>
      </c>
      <c r="BW137" s="209" t="s">
        <v>472</v>
      </c>
      <c r="BX137" s="209" t="s">
        <v>472</v>
      </c>
      <c r="BY137" s="209" t="s">
        <v>472</v>
      </c>
      <c r="BZ137" s="209" t="s">
        <v>472</v>
      </c>
      <c r="CA137" s="209" t="s">
        <v>472</v>
      </c>
      <c r="CB137" s="209" t="s">
        <v>472</v>
      </c>
      <c r="CC137" s="209" t="s">
        <v>472</v>
      </c>
      <c r="CD137" s="209" t="s">
        <v>472</v>
      </c>
      <c r="CE137" s="209" t="s">
        <v>472</v>
      </c>
      <c r="CF137" s="209" t="s">
        <v>472</v>
      </c>
      <c r="CG137" s="209" t="s">
        <v>472</v>
      </c>
      <c r="CH137" s="209" t="s">
        <v>472</v>
      </c>
      <c r="CI137" s="209" t="s">
        <v>472</v>
      </c>
      <c r="CJ137" s="209" t="s">
        <v>472</v>
      </c>
      <c r="CK137" s="209" t="s">
        <v>472</v>
      </c>
      <c r="CL137" s="209" t="s">
        <v>472</v>
      </c>
      <c r="CM137" s="209" t="s">
        <v>472</v>
      </c>
      <c r="CN137" s="209" t="s">
        <v>472</v>
      </c>
      <c r="CO137" s="209" t="s">
        <v>472</v>
      </c>
      <c r="CP137" s="209" t="s">
        <v>472</v>
      </c>
      <c r="CQ137" s="209" t="s">
        <v>472</v>
      </c>
      <c r="CR137" s="209" t="s">
        <v>472</v>
      </c>
      <c r="CS137" s="209" t="s">
        <v>472</v>
      </c>
      <c r="CT137" s="209" t="s">
        <v>472</v>
      </c>
      <c r="CU137" s="209" t="s">
        <v>472</v>
      </c>
      <c r="CV137" s="209" t="s">
        <v>472</v>
      </c>
      <c r="CW137" s="209" t="s">
        <v>472</v>
      </c>
      <c r="CX137" s="209" t="s">
        <v>472</v>
      </c>
      <c r="CY137" s="209" t="s">
        <v>472</v>
      </c>
      <c r="CZ137" s="209" t="s">
        <v>472</v>
      </c>
      <c r="DA137" s="209" t="s">
        <v>472</v>
      </c>
      <c r="DB137" s="209" t="s">
        <v>472</v>
      </c>
      <c r="DC137" s="209" t="s">
        <v>472</v>
      </c>
    </row>
    <row r="138" spans="1:107">
      <c r="A138" s="213" t="s">
        <v>460</v>
      </c>
      <c r="B138" s="209">
        <v>2068</v>
      </c>
      <c r="C138" s="209">
        <v>2068</v>
      </c>
      <c r="D138" s="215">
        <v>10441</v>
      </c>
      <c r="E138" s="216">
        <f t="shared" si="6"/>
        <v>10441</v>
      </c>
      <c r="F138" s="217">
        <v>45688</v>
      </c>
      <c r="G138" s="215" t="s">
        <v>148</v>
      </c>
      <c r="H138" s="215" t="s">
        <v>469</v>
      </c>
      <c r="I138" s="209">
        <v>2021</v>
      </c>
      <c r="J138" s="209" t="s">
        <v>461</v>
      </c>
      <c r="K138" s="209" t="s">
        <v>462</v>
      </c>
      <c r="L138" s="218">
        <v>28443855</v>
      </c>
      <c r="M138" s="209" t="s">
        <v>463</v>
      </c>
      <c r="N138" s="209" t="s">
        <v>464</v>
      </c>
      <c r="O138" s="209" t="s">
        <v>465</v>
      </c>
      <c r="P138" s="217">
        <v>43894</v>
      </c>
      <c r="Q138" s="217" t="s">
        <v>559</v>
      </c>
      <c r="R138" s="209" t="s">
        <v>464</v>
      </c>
      <c r="S138" s="209" t="s">
        <v>466</v>
      </c>
      <c r="T138" s="209">
        <v>34</v>
      </c>
      <c r="U138" s="218">
        <v>1030693</v>
      </c>
      <c r="V138" s="219">
        <v>29.620978796212722</v>
      </c>
      <c r="W138" s="209" t="s">
        <v>467</v>
      </c>
      <c r="X138" s="209" t="s">
        <v>468</v>
      </c>
      <c r="Y138" s="209" t="s">
        <v>468</v>
      </c>
      <c r="Z138" s="209" t="s">
        <v>469</v>
      </c>
      <c r="AA138" s="213" t="s">
        <v>460</v>
      </c>
      <c r="AB138" s="216">
        <f t="shared" si="7"/>
        <v>2068</v>
      </c>
      <c r="AC138" s="216">
        <v>8091</v>
      </c>
      <c r="AD138" s="216">
        <f t="shared" si="8"/>
        <v>8091</v>
      </c>
      <c r="AE138" s="209" t="s">
        <v>559</v>
      </c>
      <c r="AF138" s="209" t="s">
        <v>470</v>
      </c>
      <c r="AG138" s="219">
        <v>59645232</v>
      </c>
      <c r="AH138" s="209" t="s">
        <v>470</v>
      </c>
      <c r="AI138" s="221">
        <v>43788</v>
      </c>
      <c r="AJ138" s="209" t="s">
        <v>471</v>
      </c>
      <c r="AK138" s="209" t="s">
        <v>472</v>
      </c>
      <c r="AL138" s="209" t="s">
        <v>472</v>
      </c>
      <c r="AM138" s="209" t="s">
        <v>472</v>
      </c>
      <c r="AN138" s="209" t="s">
        <v>472</v>
      </c>
      <c r="AO138" s="209" t="s">
        <v>472</v>
      </c>
      <c r="AP138" s="209" t="s">
        <v>472</v>
      </c>
      <c r="AQ138" s="209" t="s">
        <v>472</v>
      </c>
      <c r="AR138" s="209" t="s">
        <v>472</v>
      </c>
      <c r="AS138" s="209" t="s">
        <v>472</v>
      </c>
      <c r="AT138" s="209" t="s">
        <v>472</v>
      </c>
      <c r="AU138" s="209" t="s">
        <v>472</v>
      </c>
      <c r="AV138" s="209" t="s">
        <v>472</v>
      </c>
      <c r="AW138" s="209" t="s">
        <v>472</v>
      </c>
      <c r="AX138" s="209" t="s">
        <v>472</v>
      </c>
      <c r="AY138" s="209" t="s">
        <v>472</v>
      </c>
      <c r="AZ138" s="209" t="s">
        <v>472</v>
      </c>
      <c r="BA138" s="209" t="s">
        <v>472</v>
      </c>
      <c r="BB138" s="209" t="s">
        <v>472</v>
      </c>
      <c r="BC138" s="209" t="s">
        <v>472</v>
      </c>
      <c r="BD138" s="209" t="s">
        <v>472</v>
      </c>
      <c r="BE138" s="209" t="s">
        <v>472</v>
      </c>
      <c r="BF138" s="209" t="s">
        <v>472</v>
      </c>
      <c r="BG138" s="209" t="s">
        <v>472</v>
      </c>
      <c r="BH138" s="209" t="s">
        <v>472</v>
      </c>
      <c r="BI138" s="209" t="s">
        <v>472</v>
      </c>
      <c r="BJ138" s="209" t="s">
        <v>472</v>
      </c>
      <c r="BK138" s="209" t="s">
        <v>472</v>
      </c>
      <c r="BL138" s="209" t="s">
        <v>472</v>
      </c>
      <c r="BM138" s="209" t="s">
        <v>472</v>
      </c>
      <c r="BN138" s="209" t="s">
        <v>472</v>
      </c>
      <c r="BO138" s="209" t="s">
        <v>472</v>
      </c>
      <c r="BP138" s="209" t="s">
        <v>472</v>
      </c>
      <c r="BQ138" s="209" t="s">
        <v>472</v>
      </c>
      <c r="BR138" s="209" t="s">
        <v>472</v>
      </c>
      <c r="BS138" s="209" t="s">
        <v>472</v>
      </c>
      <c r="BT138" s="209" t="s">
        <v>472</v>
      </c>
      <c r="BU138" s="209" t="s">
        <v>472</v>
      </c>
      <c r="BV138" s="209" t="s">
        <v>472</v>
      </c>
      <c r="BW138" s="209" t="s">
        <v>472</v>
      </c>
      <c r="BX138" s="209" t="s">
        <v>472</v>
      </c>
      <c r="BY138" s="209" t="s">
        <v>472</v>
      </c>
      <c r="BZ138" s="209" t="s">
        <v>472</v>
      </c>
      <c r="CA138" s="209" t="s">
        <v>472</v>
      </c>
      <c r="CB138" s="209" t="s">
        <v>472</v>
      </c>
      <c r="CC138" s="209" t="s">
        <v>472</v>
      </c>
      <c r="CD138" s="209" t="s">
        <v>472</v>
      </c>
      <c r="CE138" s="209" t="s">
        <v>472</v>
      </c>
      <c r="CF138" s="209" t="s">
        <v>472</v>
      </c>
      <c r="CG138" s="209" t="s">
        <v>472</v>
      </c>
      <c r="CH138" s="209" t="s">
        <v>472</v>
      </c>
      <c r="CI138" s="209" t="s">
        <v>472</v>
      </c>
      <c r="CJ138" s="209" t="s">
        <v>472</v>
      </c>
      <c r="CK138" s="209" t="s">
        <v>472</v>
      </c>
      <c r="CL138" s="209" t="s">
        <v>472</v>
      </c>
      <c r="CM138" s="209" t="s">
        <v>472</v>
      </c>
      <c r="CN138" s="209" t="s">
        <v>472</v>
      </c>
      <c r="CO138" s="209" t="s">
        <v>472</v>
      </c>
      <c r="CP138" s="209" t="s">
        <v>472</v>
      </c>
      <c r="CQ138" s="209" t="s">
        <v>472</v>
      </c>
      <c r="CR138" s="209" t="s">
        <v>472</v>
      </c>
      <c r="CS138" s="209" t="s">
        <v>472</v>
      </c>
      <c r="CT138" s="209" t="s">
        <v>472</v>
      </c>
      <c r="CU138" s="209" t="s">
        <v>472</v>
      </c>
      <c r="CV138" s="209" t="s">
        <v>472</v>
      </c>
      <c r="CW138" s="209" t="s">
        <v>472</v>
      </c>
      <c r="CX138" s="209" t="s">
        <v>472</v>
      </c>
      <c r="CY138" s="209" t="s">
        <v>472</v>
      </c>
      <c r="CZ138" s="209" t="s">
        <v>472</v>
      </c>
      <c r="DA138" s="209" t="s">
        <v>472</v>
      </c>
      <c r="DB138" s="209" t="s">
        <v>472</v>
      </c>
      <c r="DC138" s="209" t="s">
        <v>472</v>
      </c>
    </row>
    <row r="139" spans="1:107">
      <c r="A139" s="213" t="s">
        <v>460</v>
      </c>
      <c r="B139" s="209">
        <v>2130</v>
      </c>
      <c r="C139" s="209">
        <v>2130</v>
      </c>
      <c r="D139" s="215">
        <v>9105</v>
      </c>
      <c r="E139" s="216">
        <f t="shared" si="6"/>
        <v>9105</v>
      </c>
      <c r="F139" s="217">
        <v>45688</v>
      </c>
      <c r="G139" s="215" t="s">
        <v>148</v>
      </c>
      <c r="H139" s="215" t="s">
        <v>469</v>
      </c>
      <c r="I139" s="209">
        <v>2021</v>
      </c>
      <c r="J139" s="209" t="s">
        <v>461</v>
      </c>
      <c r="K139" s="209" t="s">
        <v>462</v>
      </c>
      <c r="L139" s="218">
        <v>1138896</v>
      </c>
      <c r="M139" s="209" t="s">
        <v>463</v>
      </c>
      <c r="N139" s="209" t="s">
        <v>464</v>
      </c>
      <c r="O139" s="209" t="s">
        <v>465</v>
      </c>
      <c r="P139" s="217">
        <v>44300</v>
      </c>
      <c r="Q139" s="217" t="s">
        <v>558</v>
      </c>
      <c r="R139" s="209" t="s">
        <v>464</v>
      </c>
      <c r="S139" s="209" t="s">
        <v>466</v>
      </c>
      <c r="T139" s="209">
        <v>47</v>
      </c>
      <c r="U139" s="218">
        <v>0</v>
      </c>
      <c r="V139" s="219">
        <v>0</v>
      </c>
      <c r="W139" s="209" t="s">
        <v>467</v>
      </c>
      <c r="X139" s="209" t="s">
        <v>468</v>
      </c>
      <c r="Y139" s="209" t="s">
        <v>468</v>
      </c>
      <c r="Z139" s="209" t="s">
        <v>469</v>
      </c>
      <c r="AA139" s="213" t="s">
        <v>460</v>
      </c>
      <c r="AB139" s="216">
        <f t="shared" si="7"/>
        <v>2130</v>
      </c>
      <c r="AC139" s="216">
        <v>7365</v>
      </c>
      <c r="AD139" s="216">
        <f t="shared" si="8"/>
        <v>7365</v>
      </c>
      <c r="AE139" s="209" t="s">
        <v>558</v>
      </c>
      <c r="AF139" s="209" t="s">
        <v>470</v>
      </c>
      <c r="AG139" s="219">
        <v>5413958</v>
      </c>
      <c r="AH139" s="209" t="s">
        <v>470</v>
      </c>
      <c r="AI139" s="221">
        <v>44284</v>
      </c>
      <c r="AJ139" s="209" t="s">
        <v>471</v>
      </c>
      <c r="AK139" s="209" t="s">
        <v>472</v>
      </c>
      <c r="AL139" s="209" t="s">
        <v>472</v>
      </c>
      <c r="AM139" s="209" t="s">
        <v>472</v>
      </c>
      <c r="AN139" s="209" t="s">
        <v>472</v>
      </c>
      <c r="AO139" s="209" t="s">
        <v>472</v>
      </c>
      <c r="AP139" s="209" t="s">
        <v>472</v>
      </c>
      <c r="AQ139" s="209" t="s">
        <v>472</v>
      </c>
      <c r="AR139" s="209" t="s">
        <v>472</v>
      </c>
      <c r="AS139" s="209" t="s">
        <v>472</v>
      </c>
      <c r="AT139" s="209" t="s">
        <v>472</v>
      </c>
      <c r="AU139" s="209" t="s">
        <v>472</v>
      </c>
      <c r="AV139" s="209" t="s">
        <v>472</v>
      </c>
      <c r="AW139" s="209" t="s">
        <v>472</v>
      </c>
      <c r="AX139" s="209" t="s">
        <v>472</v>
      </c>
      <c r="AY139" s="209" t="s">
        <v>472</v>
      </c>
      <c r="AZ139" s="209" t="s">
        <v>472</v>
      </c>
      <c r="BA139" s="209" t="s">
        <v>472</v>
      </c>
      <c r="BB139" s="209" t="s">
        <v>472</v>
      </c>
      <c r="BC139" s="209" t="s">
        <v>472</v>
      </c>
      <c r="BD139" s="209" t="s">
        <v>472</v>
      </c>
      <c r="BE139" s="209" t="s">
        <v>472</v>
      </c>
      <c r="BF139" s="209" t="s">
        <v>472</v>
      </c>
      <c r="BG139" s="209" t="s">
        <v>472</v>
      </c>
      <c r="BH139" s="209" t="s">
        <v>472</v>
      </c>
      <c r="BI139" s="209" t="s">
        <v>472</v>
      </c>
      <c r="BJ139" s="209" t="s">
        <v>472</v>
      </c>
      <c r="BK139" s="209" t="s">
        <v>472</v>
      </c>
      <c r="BL139" s="209" t="s">
        <v>472</v>
      </c>
      <c r="BM139" s="209" t="s">
        <v>472</v>
      </c>
      <c r="BN139" s="209" t="s">
        <v>472</v>
      </c>
      <c r="BO139" s="209" t="s">
        <v>472</v>
      </c>
      <c r="BP139" s="209" t="s">
        <v>472</v>
      </c>
      <c r="BQ139" s="209" t="s">
        <v>472</v>
      </c>
      <c r="BR139" s="209" t="s">
        <v>472</v>
      </c>
      <c r="BS139" s="209" t="s">
        <v>472</v>
      </c>
      <c r="BT139" s="209" t="s">
        <v>472</v>
      </c>
      <c r="BU139" s="209" t="s">
        <v>472</v>
      </c>
      <c r="BV139" s="209" t="s">
        <v>472</v>
      </c>
      <c r="BW139" s="209" t="s">
        <v>472</v>
      </c>
      <c r="BX139" s="209" t="s">
        <v>472</v>
      </c>
      <c r="BY139" s="209" t="s">
        <v>472</v>
      </c>
      <c r="BZ139" s="209" t="s">
        <v>472</v>
      </c>
      <c r="CA139" s="209" t="s">
        <v>472</v>
      </c>
      <c r="CB139" s="209" t="s">
        <v>472</v>
      </c>
      <c r="CC139" s="209" t="s">
        <v>472</v>
      </c>
      <c r="CD139" s="209" t="s">
        <v>472</v>
      </c>
      <c r="CE139" s="209" t="s">
        <v>472</v>
      </c>
      <c r="CF139" s="209" t="s">
        <v>472</v>
      </c>
      <c r="CG139" s="209" t="s">
        <v>472</v>
      </c>
      <c r="CH139" s="209" t="s">
        <v>472</v>
      </c>
      <c r="CI139" s="209" t="s">
        <v>472</v>
      </c>
      <c r="CJ139" s="209" t="s">
        <v>472</v>
      </c>
      <c r="CK139" s="209" t="s">
        <v>472</v>
      </c>
      <c r="CL139" s="209" t="s">
        <v>472</v>
      </c>
      <c r="CM139" s="209" t="s">
        <v>472</v>
      </c>
      <c r="CN139" s="209" t="s">
        <v>472</v>
      </c>
      <c r="CO139" s="209" t="s">
        <v>472</v>
      </c>
      <c r="CP139" s="209" t="s">
        <v>472</v>
      </c>
      <c r="CQ139" s="209" t="s">
        <v>472</v>
      </c>
      <c r="CR139" s="209" t="s">
        <v>472</v>
      </c>
      <c r="CS139" s="209" t="s">
        <v>472</v>
      </c>
      <c r="CT139" s="209" t="s">
        <v>472</v>
      </c>
      <c r="CU139" s="209" t="s">
        <v>472</v>
      </c>
      <c r="CV139" s="209" t="s">
        <v>472</v>
      </c>
      <c r="CW139" s="209" t="s">
        <v>472</v>
      </c>
      <c r="CX139" s="209" t="s">
        <v>472</v>
      </c>
      <c r="CY139" s="209" t="s">
        <v>472</v>
      </c>
      <c r="CZ139" s="209" t="s">
        <v>472</v>
      </c>
      <c r="DA139" s="209" t="s">
        <v>472</v>
      </c>
      <c r="DB139" s="209" t="s">
        <v>472</v>
      </c>
      <c r="DC139" s="209" t="s">
        <v>472</v>
      </c>
    </row>
    <row r="140" spans="1:107">
      <c r="A140" s="213" t="s">
        <v>460</v>
      </c>
      <c r="B140" s="209">
        <v>2171</v>
      </c>
      <c r="C140" s="209">
        <v>2171</v>
      </c>
      <c r="D140" s="215">
        <v>9027</v>
      </c>
      <c r="E140" s="216">
        <f t="shared" si="6"/>
        <v>9027</v>
      </c>
      <c r="F140" s="217">
        <v>45688</v>
      </c>
      <c r="G140" s="215" t="s">
        <v>148</v>
      </c>
      <c r="H140" s="215" t="s">
        <v>469</v>
      </c>
      <c r="I140" s="209">
        <v>2021</v>
      </c>
      <c r="J140" s="209" t="s">
        <v>461</v>
      </c>
      <c r="K140" s="209" t="s">
        <v>462</v>
      </c>
      <c r="L140" s="218">
        <v>649320</v>
      </c>
      <c r="M140" s="209" t="s">
        <v>463</v>
      </c>
      <c r="N140" s="209" t="s">
        <v>464</v>
      </c>
      <c r="O140" s="209" t="s">
        <v>465</v>
      </c>
      <c r="P140" s="217">
        <v>44498</v>
      </c>
      <c r="Q140" s="217" t="s">
        <v>559</v>
      </c>
      <c r="R140" s="209" t="s">
        <v>464</v>
      </c>
      <c r="S140" s="209" t="s">
        <v>466</v>
      </c>
      <c r="T140" s="209">
        <v>34</v>
      </c>
      <c r="U140" s="218">
        <v>0</v>
      </c>
      <c r="V140" s="219">
        <v>0</v>
      </c>
      <c r="W140" s="209" t="s">
        <v>467</v>
      </c>
      <c r="X140" s="209" t="s">
        <v>468</v>
      </c>
      <c r="Y140" s="209" t="s">
        <v>468</v>
      </c>
      <c r="Z140" s="209" t="s">
        <v>469</v>
      </c>
      <c r="AA140" s="213" t="s">
        <v>460</v>
      </c>
      <c r="AB140" s="216">
        <f t="shared" si="7"/>
        <v>2171</v>
      </c>
      <c r="AC140" s="216">
        <v>8062</v>
      </c>
      <c r="AD140" s="216">
        <f t="shared" si="8"/>
        <v>8062</v>
      </c>
      <c r="AE140" s="209" t="s">
        <v>559</v>
      </c>
      <c r="AF140" s="209" t="s">
        <v>470</v>
      </c>
      <c r="AG140" s="219">
        <v>3659540</v>
      </c>
      <c r="AH140" s="209" t="s">
        <v>470</v>
      </c>
      <c r="AI140" s="221">
        <v>43724</v>
      </c>
      <c r="AJ140" s="209" t="s">
        <v>471</v>
      </c>
      <c r="AK140" s="209" t="s">
        <v>472</v>
      </c>
      <c r="AL140" s="209" t="s">
        <v>472</v>
      </c>
      <c r="AM140" s="209" t="s">
        <v>472</v>
      </c>
      <c r="AN140" s="209" t="s">
        <v>472</v>
      </c>
      <c r="AO140" s="209" t="s">
        <v>472</v>
      </c>
      <c r="AP140" s="209" t="s">
        <v>472</v>
      </c>
      <c r="AQ140" s="209" t="s">
        <v>472</v>
      </c>
      <c r="AR140" s="209" t="s">
        <v>472</v>
      </c>
      <c r="AS140" s="209" t="s">
        <v>472</v>
      </c>
      <c r="AT140" s="209" t="s">
        <v>472</v>
      </c>
      <c r="AU140" s="209" t="s">
        <v>472</v>
      </c>
      <c r="AV140" s="209" t="s">
        <v>472</v>
      </c>
      <c r="AW140" s="209" t="s">
        <v>472</v>
      </c>
      <c r="AX140" s="209" t="s">
        <v>472</v>
      </c>
      <c r="AY140" s="209" t="s">
        <v>472</v>
      </c>
      <c r="AZ140" s="209" t="s">
        <v>472</v>
      </c>
      <c r="BA140" s="209" t="s">
        <v>472</v>
      </c>
      <c r="BB140" s="209" t="s">
        <v>472</v>
      </c>
      <c r="BC140" s="209" t="s">
        <v>472</v>
      </c>
      <c r="BD140" s="209" t="s">
        <v>472</v>
      </c>
      <c r="BE140" s="209" t="s">
        <v>472</v>
      </c>
      <c r="BF140" s="209" t="s">
        <v>472</v>
      </c>
      <c r="BG140" s="209" t="s">
        <v>472</v>
      </c>
      <c r="BH140" s="209" t="s">
        <v>472</v>
      </c>
      <c r="BI140" s="209" t="s">
        <v>472</v>
      </c>
      <c r="BJ140" s="209" t="s">
        <v>472</v>
      </c>
      <c r="BK140" s="209" t="s">
        <v>472</v>
      </c>
      <c r="BL140" s="209" t="s">
        <v>472</v>
      </c>
      <c r="BM140" s="209" t="s">
        <v>472</v>
      </c>
      <c r="BN140" s="209" t="s">
        <v>472</v>
      </c>
      <c r="BO140" s="209" t="s">
        <v>472</v>
      </c>
      <c r="BP140" s="209" t="s">
        <v>472</v>
      </c>
      <c r="BQ140" s="209" t="s">
        <v>472</v>
      </c>
      <c r="BR140" s="209" t="s">
        <v>472</v>
      </c>
      <c r="BS140" s="209" t="s">
        <v>472</v>
      </c>
      <c r="BT140" s="209" t="s">
        <v>472</v>
      </c>
      <c r="BU140" s="209" t="s">
        <v>472</v>
      </c>
      <c r="BV140" s="209" t="s">
        <v>472</v>
      </c>
      <c r="BW140" s="209" t="s">
        <v>472</v>
      </c>
      <c r="BX140" s="209" t="s">
        <v>472</v>
      </c>
      <c r="BY140" s="209" t="s">
        <v>472</v>
      </c>
      <c r="BZ140" s="209" t="s">
        <v>472</v>
      </c>
      <c r="CA140" s="209" t="s">
        <v>472</v>
      </c>
      <c r="CB140" s="209" t="s">
        <v>472</v>
      </c>
      <c r="CC140" s="209" t="s">
        <v>472</v>
      </c>
      <c r="CD140" s="209" t="s">
        <v>472</v>
      </c>
      <c r="CE140" s="209" t="s">
        <v>472</v>
      </c>
      <c r="CF140" s="209" t="s">
        <v>472</v>
      </c>
      <c r="CG140" s="209" t="s">
        <v>472</v>
      </c>
      <c r="CH140" s="209" t="s">
        <v>472</v>
      </c>
      <c r="CI140" s="209" t="s">
        <v>472</v>
      </c>
      <c r="CJ140" s="209" t="s">
        <v>472</v>
      </c>
      <c r="CK140" s="209" t="s">
        <v>472</v>
      </c>
      <c r="CL140" s="209" t="s">
        <v>472</v>
      </c>
      <c r="CM140" s="209" t="s">
        <v>472</v>
      </c>
      <c r="CN140" s="209" t="s">
        <v>472</v>
      </c>
      <c r="CO140" s="209" t="s">
        <v>472</v>
      </c>
      <c r="CP140" s="209" t="s">
        <v>472</v>
      </c>
      <c r="CQ140" s="209" t="s">
        <v>472</v>
      </c>
      <c r="CR140" s="209" t="s">
        <v>472</v>
      </c>
      <c r="CS140" s="209" t="s">
        <v>472</v>
      </c>
      <c r="CT140" s="209" t="s">
        <v>472</v>
      </c>
      <c r="CU140" s="209" t="s">
        <v>472</v>
      </c>
      <c r="CV140" s="209" t="s">
        <v>472</v>
      </c>
      <c r="CW140" s="209" t="s">
        <v>472</v>
      </c>
      <c r="CX140" s="209" t="s">
        <v>472</v>
      </c>
      <c r="CY140" s="209" t="s">
        <v>472</v>
      </c>
      <c r="CZ140" s="209" t="s">
        <v>472</v>
      </c>
      <c r="DA140" s="209" t="s">
        <v>472</v>
      </c>
      <c r="DB140" s="209" t="s">
        <v>472</v>
      </c>
      <c r="DC140" s="209" t="s">
        <v>472</v>
      </c>
    </row>
    <row r="141" spans="1:107">
      <c r="A141" s="213" t="s">
        <v>460</v>
      </c>
      <c r="B141" s="209">
        <v>2176</v>
      </c>
      <c r="C141" s="209">
        <v>2176</v>
      </c>
      <c r="D141" s="215">
        <v>9086</v>
      </c>
      <c r="E141" s="216">
        <f t="shared" si="6"/>
        <v>9086</v>
      </c>
      <c r="F141" s="217">
        <v>45688</v>
      </c>
      <c r="G141" s="215" t="s">
        <v>148</v>
      </c>
      <c r="H141" s="215" t="s">
        <v>469</v>
      </c>
      <c r="I141" s="209">
        <v>2021</v>
      </c>
      <c r="J141" s="209" t="s">
        <v>461</v>
      </c>
      <c r="K141" s="209" t="s">
        <v>462</v>
      </c>
      <c r="L141" s="218">
        <v>10277424</v>
      </c>
      <c r="M141" s="209" t="s">
        <v>463</v>
      </c>
      <c r="N141" s="209" t="s">
        <v>464</v>
      </c>
      <c r="O141" s="209" t="s">
        <v>465</v>
      </c>
      <c r="P141" s="217">
        <v>44512</v>
      </c>
      <c r="Q141" s="217" t="s">
        <v>558</v>
      </c>
      <c r="R141" s="209" t="s">
        <v>464</v>
      </c>
      <c r="S141" s="209" t="s">
        <v>466</v>
      </c>
      <c r="T141" s="209">
        <v>23</v>
      </c>
      <c r="U141" s="218">
        <v>0</v>
      </c>
      <c r="V141" s="219">
        <v>0</v>
      </c>
      <c r="W141" s="209" t="s">
        <v>467</v>
      </c>
      <c r="X141" s="209" t="s">
        <v>468</v>
      </c>
      <c r="Y141" s="209" t="s">
        <v>468</v>
      </c>
      <c r="Z141" s="209" t="s">
        <v>469</v>
      </c>
      <c r="AA141" s="213" t="s">
        <v>460</v>
      </c>
      <c r="AB141" s="216">
        <f t="shared" si="7"/>
        <v>2176</v>
      </c>
      <c r="AC141" s="216">
        <v>8196</v>
      </c>
      <c r="AD141" s="216">
        <f t="shared" si="8"/>
        <v>8196</v>
      </c>
      <c r="AE141" s="209" t="s">
        <v>558</v>
      </c>
      <c r="AF141" s="209" t="s">
        <v>470</v>
      </c>
      <c r="AG141" s="219">
        <v>14226703</v>
      </c>
      <c r="AH141" s="209" t="s">
        <v>470</v>
      </c>
      <c r="AI141" s="221">
        <v>44419</v>
      </c>
      <c r="AJ141" s="209" t="s">
        <v>471</v>
      </c>
      <c r="AK141" s="209" t="s">
        <v>472</v>
      </c>
      <c r="AL141" s="209" t="s">
        <v>472</v>
      </c>
      <c r="AM141" s="209" t="s">
        <v>472</v>
      </c>
      <c r="AN141" s="209" t="s">
        <v>472</v>
      </c>
      <c r="AO141" s="209" t="s">
        <v>472</v>
      </c>
      <c r="AP141" s="209" t="s">
        <v>472</v>
      </c>
      <c r="AQ141" s="209" t="s">
        <v>472</v>
      </c>
      <c r="AR141" s="209" t="s">
        <v>472</v>
      </c>
      <c r="AS141" s="209" t="s">
        <v>472</v>
      </c>
      <c r="AT141" s="209" t="s">
        <v>472</v>
      </c>
      <c r="AU141" s="209" t="s">
        <v>472</v>
      </c>
      <c r="AV141" s="209" t="s">
        <v>472</v>
      </c>
      <c r="AW141" s="209" t="s">
        <v>472</v>
      </c>
      <c r="AX141" s="209" t="s">
        <v>472</v>
      </c>
      <c r="AY141" s="209" t="s">
        <v>472</v>
      </c>
      <c r="AZ141" s="209" t="s">
        <v>472</v>
      </c>
      <c r="BA141" s="209" t="s">
        <v>472</v>
      </c>
      <c r="BB141" s="209" t="s">
        <v>472</v>
      </c>
      <c r="BC141" s="209" t="s">
        <v>472</v>
      </c>
      <c r="BD141" s="209" t="s">
        <v>472</v>
      </c>
      <c r="BE141" s="209" t="s">
        <v>472</v>
      </c>
      <c r="BF141" s="209" t="s">
        <v>472</v>
      </c>
      <c r="BG141" s="209" t="s">
        <v>472</v>
      </c>
      <c r="BH141" s="209" t="s">
        <v>472</v>
      </c>
      <c r="BI141" s="209" t="s">
        <v>472</v>
      </c>
      <c r="BJ141" s="209" t="s">
        <v>472</v>
      </c>
      <c r="BK141" s="209" t="s">
        <v>472</v>
      </c>
      <c r="BL141" s="209" t="s">
        <v>472</v>
      </c>
      <c r="BM141" s="209" t="s">
        <v>472</v>
      </c>
      <c r="BN141" s="209" t="s">
        <v>472</v>
      </c>
      <c r="BO141" s="209" t="s">
        <v>472</v>
      </c>
      <c r="BP141" s="209" t="s">
        <v>472</v>
      </c>
      <c r="BQ141" s="209" t="s">
        <v>472</v>
      </c>
      <c r="BR141" s="209" t="s">
        <v>472</v>
      </c>
      <c r="BS141" s="209" t="s">
        <v>472</v>
      </c>
      <c r="BT141" s="209" t="s">
        <v>472</v>
      </c>
      <c r="BU141" s="209" t="s">
        <v>472</v>
      </c>
      <c r="BV141" s="209" t="s">
        <v>472</v>
      </c>
      <c r="BW141" s="209" t="s">
        <v>472</v>
      </c>
      <c r="BX141" s="209" t="s">
        <v>472</v>
      </c>
      <c r="BY141" s="209" t="s">
        <v>472</v>
      </c>
      <c r="BZ141" s="209" t="s">
        <v>472</v>
      </c>
      <c r="CA141" s="209" t="s">
        <v>472</v>
      </c>
      <c r="CB141" s="209" t="s">
        <v>472</v>
      </c>
      <c r="CC141" s="209" t="s">
        <v>472</v>
      </c>
      <c r="CD141" s="209" t="s">
        <v>472</v>
      </c>
      <c r="CE141" s="209" t="s">
        <v>472</v>
      </c>
      <c r="CF141" s="209" t="s">
        <v>472</v>
      </c>
      <c r="CG141" s="209" t="s">
        <v>472</v>
      </c>
      <c r="CH141" s="209" t="s">
        <v>472</v>
      </c>
      <c r="CI141" s="209" t="s">
        <v>472</v>
      </c>
      <c r="CJ141" s="209" t="s">
        <v>472</v>
      </c>
      <c r="CK141" s="209" t="s">
        <v>472</v>
      </c>
      <c r="CL141" s="209" t="s">
        <v>472</v>
      </c>
      <c r="CM141" s="209" t="s">
        <v>472</v>
      </c>
      <c r="CN141" s="209" t="s">
        <v>472</v>
      </c>
      <c r="CO141" s="209" t="s">
        <v>472</v>
      </c>
      <c r="CP141" s="209" t="s">
        <v>472</v>
      </c>
      <c r="CQ141" s="209" t="s">
        <v>472</v>
      </c>
      <c r="CR141" s="209" t="s">
        <v>472</v>
      </c>
      <c r="CS141" s="209" t="s">
        <v>472</v>
      </c>
      <c r="CT141" s="209" t="s">
        <v>472</v>
      </c>
      <c r="CU141" s="209" t="s">
        <v>472</v>
      </c>
      <c r="CV141" s="209" t="s">
        <v>472</v>
      </c>
      <c r="CW141" s="209" t="s">
        <v>472</v>
      </c>
      <c r="CX141" s="209" t="s">
        <v>472</v>
      </c>
      <c r="CY141" s="209" t="s">
        <v>472</v>
      </c>
      <c r="CZ141" s="209" t="s">
        <v>472</v>
      </c>
      <c r="DA141" s="209" t="s">
        <v>472</v>
      </c>
      <c r="DB141" s="209" t="s">
        <v>472</v>
      </c>
      <c r="DC141" s="209" t="s">
        <v>472</v>
      </c>
    </row>
    <row r="142" spans="1:107">
      <c r="A142" s="213" t="s">
        <v>460</v>
      </c>
      <c r="B142" s="209">
        <v>2194</v>
      </c>
      <c r="C142" s="209">
        <v>2194</v>
      </c>
      <c r="D142" s="215">
        <v>10576</v>
      </c>
      <c r="E142" s="216">
        <f t="shared" si="6"/>
        <v>10576</v>
      </c>
      <c r="F142" s="217">
        <v>45688</v>
      </c>
      <c r="G142" s="215" t="s">
        <v>148</v>
      </c>
      <c r="H142" s="215" t="s">
        <v>469</v>
      </c>
      <c r="I142" s="209">
        <v>2021</v>
      </c>
      <c r="J142" s="209" t="s">
        <v>461</v>
      </c>
      <c r="K142" s="209" t="s">
        <v>462</v>
      </c>
      <c r="L142" s="218">
        <v>31714540</v>
      </c>
      <c r="M142" s="209" t="s">
        <v>463</v>
      </c>
      <c r="N142" s="209" t="s">
        <v>464</v>
      </c>
      <c r="O142" s="209" t="s">
        <v>465</v>
      </c>
      <c r="P142" s="217">
        <v>44617</v>
      </c>
      <c r="Q142" s="217" t="s">
        <v>558</v>
      </c>
      <c r="R142" s="209" t="s">
        <v>464</v>
      </c>
      <c r="S142" s="209" t="s">
        <v>466</v>
      </c>
      <c r="T142" s="209">
        <v>28</v>
      </c>
      <c r="U142" s="218">
        <v>0</v>
      </c>
      <c r="V142" s="219">
        <v>0</v>
      </c>
      <c r="W142" s="209" t="s">
        <v>467</v>
      </c>
      <c r="X142" s="209" t="s">
        <v>468</v>
      </c>
      <c r="Y142" s="209" t="s">
        <v>468</v>
      </c>
      <c r="Z142" s="209" t="s">
        <v>469</v>
      </c>
      <c r="AA142" s="213" t="s">
        <v>460</v>
      </c>
      <c r="AB142" s="216">
        <f t="shared" si="7"/>
        <v>2194</v>
      </c>
      <c r="AC142" s="216">
        <v>8156</v>
      </c>
      <c r="AD142" s="216">
        <f t="shared" si="8"/>
        <v>8156</v>
      </c>
      <c r="AE142" s="209" t="s">
        <v>558</v>
      </c>
      <c r="AF142" s="209" t="s">
        <v>470</v>
      </c>
      <c r="AG142" s="219">
        <v>69927774</v>
      </c>
      <c r="AH142" s="209" t="s">
        <v>470</v>
      </c>
      <c r="AI142" s="221">
        <v>44348</v>
      </c>
      <c r="AJ142" s="209" t="s">
        <v>471</v>
      </c>
      <c r="AK142" s="209" t="s">
        <v>472</v>
      </c>
      <c r="AL142" s="209" t="s">
        <v>472</v>
      </c>
      <c r="AM142" s="209" t="s">
        <v>472</v>
      </c>
      <c r="AN142" s="209" t="s">
        <v>472</v>
      </c>
      <c r="AO142" s="209" t="s">
        <v>472</v>
      </c>
      <c r="AP142" s="209" t="s">
        <v>472</v>
      </c>
      <c r="AQ142" s="209" t="s">
        <v>472</v>
      </c>
      <c r="AR142" s="209" t="s">
        <v>472</v>
      </c>
      <c r="AS142" s="209" t="s">
        <v>472</v>
      </c>
      <c r="AT142" s="209" t="s">
        <v>472</v>
      </c>
      <c r="AU142" s="209" t="s">
        <v>472</v>
      </c>
      <c r="AV142" s="209" t="s">
        <v>472</v>
      </c>
      <c r="AW142" s="209" t="s">
        <v>472</v>
      </c>
      <c r="AX142" s="209" t="s">
        <v>472</v>
      </c>
      <c r="AY142" s="209" t="s">
        <v>472</v>
      </c>
      <c r="AZ142" s="209" t="s">
        <v>472</v>
      </c>
      <c r="BA142" s="209" t="s">
        <v>472</v>
      </c>
      <c r="BB142" s="209" t="s">
        <v>472</v>
      </c>
      <c r="BC142" s="209" t="s">
        <v>472</v>
      </c>
      <c r="BD142" s="209" t="s">
        <v>472</v>
      </c>
      <c r="BE142" s="209" t="s">
        <v>472</v>
      </c>
      <c r="BF142" s="209" t="s">
        <v>472</v>
      </c>
      <c r="BG142" s="209" t="s">
        <v>472</v>
      </c>
      <c r="BH142" s="209" t="s">
        <v>472</v>
      </c>
      <c r="BI142" s="209" t="s">
        <v>472</v>
      </c>
      <c r="BJ142" s="209" t="s">
        <v>472</v>
      </c>
      <c r="BK142" s="209" t="s">
        <v>472</v>
      </c>
      <c r="BL142" s="209" t="s">
        <v>472</v>
      </c>
      <c r="BM142" s="209" t="s">
        <v>472</v>
      </c>
      <c r="BN142" s="209" t="s">
        <v>472</v>
      </c>
      <c r="BO142" s="209" t="s">
        <v>472</v>
      </c>
      <c r="BP142" s="209" t="s">
        <v>472</v>
      </c>
      <c r="BQ142" s="209" t="s">
        <v>472</v>
      </c>
      <c r="BR142" s="209" t="s">
        <v>472</v>
      </c>
      <c r="BS142" s="209" t="s">
        <v>472</v>
      </c>
      <c r="BT142" s="209" t="s">
        <v>472</v>
      </c>
      <c r="BU142" s="209" t="s">
        <v>472</v>
      </c>
      <c r="BV142" s="209" t="s">
        <v>472</v>
      </c>
      <c r="BW142" s="209" t="s">
        <v>472</v>
      </c>
      <c r="BX142" s="209" t="s">
        <v>472</v>
      </c>
      <c r="BY142" s="209" t="s">
        <v>472</v>
      </c>
      <c r="BZ142" s="209" t="s">
        <v>472</v>
      </c>
      <c r="CA142" s="209" t="s">
        <v>472</v>
      </c>
      <c r="CB142" s="209" t="s">
        <v>472</v>
      </c>
      <c r="CC142" s="209" t="s">
        <v>472</v>
      </c>
      <c r="CD142" s="209" t="s">
        <v>472</v>
      </c>
      <c r="CE142" s="209" t="s">
        <v>472</v>
      </c>
      <c r="CF142" s="209" t="s">
        <v>472</v>
      </c>
      <c r="CG142" s="209" t="s">
        <v>472</v>
      </c>
      <c r="CH142" s="209" t="s">
        <v>472</v>
      </c>
      <c r="CI142" s="209" t="s">
        <v>472</v>
      </c>
      <c r="CJ142" s="209" t="s">
        <v>472</v>
      </c>
      <c r="CK142" s="209" t="s">
        <v>472</v>
      </c>
      <c r="CL142" s="209" t="s">
        <v>472</v>
      </c>
      <c r="CM142" s="209" t="s">
        <v>472</v>
      </c>
      <c r="CN142" s="209" t="s">
        <v>472</v>
      </c>
      <c r="CO142" s="209" t="s">
        <v>472</v>
      </c>
      <c r="CP142" s="209" t="s">
        <v>472</v>
      </c>
      <c r="CQ142" s="209" t="s">
        <v>472</v>
      </c>
      <c r="CR142" s="209" t="s">
        <v>472</v>
      </c>
      <c r="CS142" s="209" t="s">
        <v>472</v>
      </c>
      <c r="CT142" s="209" t="s">
        <v>472</v>
      </c>
      <c r="CU142" s="209" t="s">
        <v>472</v>
      </c>
      <c r="CV142" s="209" t="s">
        <v>472</v>
      </c>
      <c r="CW142" s="209" t="s">
        <v>472</v>
      </c>
      <c r="CX142" s="209" t="s">
        <v>472</v>
      </c>
      <c r="CY142" s="209" t="s">
        <v>472</v>
      </c>
      <c r="CZ142" s="209" t="s">
        <v>472</v>
      </c>
      <c r="DA142" s="209" t="s">
        <v>472</v>
      </c>
      <c r="DB142" s="209" t="s">
        <v>472</v>
      </c>
      <c r="DC142" s="209" t="s">
        <v>472</v>
      </c>
    </row>
    <row r="143" spans="1:107">
      <c r="A143" s="213" t="s">
        <v>460</v>
      </c>
      <c r="B143" s="209">
        <v>2230</v>
      </c>
      <c r="C143" s="209">
        <v>2230</v>
      </c>
      <c r="D143" s="215">
        <v>10835</v>
      </c>
      <c r="E143" s="216">
        <f t="shared" si="6"/>
        <v>10835</v>
      </c>
      <c r="F143" s="217">
        <v>45688</v>
      </c>
      <c r="G143" s="215" t="s">
        <v>148</v>
      </c>
      <c r="H143" s="215" t="s">
        <v>469</v>
      </c>
      <c r="I143" s="209">
        <v>2021</v>
      </c>
      <c r="J143" s="209" t="s">
        <v>461</v>
      </c>
      <c r="K143" s="209" t="s">
        <v>462</v>
      </c>
      <c r="L143" s="218">
        <v>600342</v>
      </c>
      <c r="M143" s="209" t="s">
        <v>463</v>
      </c>
      <c r="N143" s="209" t="s">
        <v>464</v>
      </c>
      <c r="O143" s="209" t="s">
        <v>465</v>
      </c>
      <c r="P143" s="217">
        <v>44705</v>
      </c>
      <c r="Q143" s="217" t="s">
        <v>559</v>
      </c>
      <c r="R143" s="209" t="s">
        <v>464</v>
      </c>
      <c r="S143" s="209" t="s">
        <v>466</v>
      </c>
      <c r="T143" s="209">
        <v>28</v>
      </c>
      <c r="U143" s="218">
        <v>0</v>
      </c>
      <c r="V143" s="219">
        <v>0</v>
      </c>
      <c r="W143" s="209" t="s">
        <v>467</v>
      </c>
      <c r="X143" s="209" t="s">
        <v>468</v>
      </c>
      <c r="Y143" s="209" t="s">
        <v>468</v>
      </c>
      <c r="Z143" s="209" t="s">
        <v>469</v>
      </c>
      <c r="AA143" s="213" t="s">
        <v>460</v>
      </c>
      <c r="AB143" s="216">
        <f t="shared" si="7"/>
        <v>2230</v>
      </c>
      <c r="AC143" s="216">
        <v>8269</v>
      </c>
      <c r="AD143" s="216">
        <f t="shared" si="8"/>
        <v>8269</v>
      </c>
      <c r="AE143" s="209" t="s">
        <v>559</v>
      </c>
      <c r="AF143" s="209" t="s">
        <v>470</v>
      </c>
      <c r="AG143" s="219">
        <v>3526516</v>
      </c>
      <c r="AH143" s="209" t="s">
        <v>470</v>
      </c>
      <c r="AI143" s="221">
        <v>44585</v>
      </c>
      <c r="AJ143" s="209" t="s">
        <v>471</v>
      </c>
      <c r="AK143" s="209" t="s">
        <v>472</v>
      </c>
      <c r="AL143" s="209" t="s">
        <v>472</v>
      </c>
      <c r="AM143" s="209" t="s">
        <v>472</v>
      </c>
      <c r="AN143" s="209" t="s">
        <v>472</v>
      </c>
      <c r="AO143" s="209" t="s">
        <v>472</v>
      </c>
      <c r="AP143" s="209" t="s">
        <v>472</v>
      </c>
      <c r="AQ143" s="209" t="s">
        <v>472</v>
      </c>
      <c r="AR143" s="209" t="s">
        <v>472</v>
      </c>
      <c r="AS143" s="209" t="s">
        <v>472</v>
      </c>
      <c r="AT143" s="209" t="s">
        <v>472</v>
      </c>
      <c r="AU143" s="209" t="s">
        <v>472</v>
      </c>
      <c r="AV143" s="209" t="s">
        <v>472</v>
      </c>
      <c r="AW143" s="209" t="s">
        <v>472</v>
      </c>
      <c r="AX143" s="209" t="s">
        <v>472</v>
      </c>
      <c r="AY143" s="209" t="s">
        <v>472</v>
      </c>
      <c r="AZ143" s="209" t="s">
        <v>472</v>
      </c>
      <c r="BA143" s="209" t="s">
        <v>472</v>
      </c>
      <c r="BB143" s="209" t="s">
        <v>472</v>
      </c>
      <c r="BC143" s="209" t="s">
        <v>472</v>
      </c>
      <c r="BD143" s="209" t="s">
        <v>472</v>
      </c>
      <c r="BE143" s="209" t="s">
        <v>472</v>
      </c>
      <c r="BF143" s="209" t="s">
        <v>472</v>
      </c>
      <c r="BG143" s="209" t="s">
        <v>472</v>
      </c>
      <c r="BH143" s="209" t="s">
        <v>472</v>
      </c>
      <c r="BI143" s="209" t="s">
        <v>472</v>
      </c>
      <c r="BJ143" s="209" t="s">
        <v>472</v>
      </c>
      <c r="BK143" s="209" t="s">
        <v>472</v>
      </c>
      <c r="BL143" s="209" t="s">
        <v>472</v>
      </c>
      <c r="BM143" s="209" t="s">
        <v>472</v>
      </c>
      <c r="BN143" s="209" t="s">
        <v>472</v>
      </c>
      <c r="BO143" s="209" t="s">
        <v>472</v>
      </c>
      <c r="BP143" s="209" t="s">
        <v>472</v>
      </c>
      <c r="BQ143" s="209" t="s">
        <v>472</v>
      </c>
      <c r="BR143" s="209" t="s">
        <v>472</v>
      </c>
      <c r="BS143" s="209" t="s">
        <v>472</v>
      </c>
      <c r="BT143" s="209" t="s">
        <v>472</v>
      </c>
      <c r="BU143" s="209" t="s">
        <v>472</v>
      </c>
      <c r="BV143" s="209" t="s">
        <v>472</v>
      </c>
      <c r="BW143" s="209" t="s">
        <v>472</v>
      </c>
      <c r="BX143" s="209" t="s">
        <v>472</v>
      </c>
      <c r="BY143" s="209" t="s">
        <v>472</v>
      </c>
      <c r="BZ143" s="209" t="s">
        <v>472</v>
      </c>
      <c r="CA143" s="209" t="s">
        <v>472</v>
      </c>
      <c r="CB143" s="209" t="s">
        <v>472</v>
      </c>
      <c r="CC143" s="209" t="s">
        <v>472</v>
      </c>
      <c r="CD143" s="209" t="s">
        <v>472</v>
      </c>
      <c r="CE143" s="209" t="s">
        <v>472</v>
      </c>
      <c r="CF143" s="209" t="s">
        <v>472</v>
      </c>
      <c r="CG143" s="209" t="s">
        <v>472</v>
      </c>
      <c r="CH143" s="209" t="s">
        <v>472</v>
      </c>
      <c r="CI143" s="209" t="s">
        <v>472</v>
      </c>
      <c r="CJ143" s="209" t="s">
        <v>472</v>
      </c>
      <c r="CK143" s="209" t="s">
        <v>472</v>
      </c>
      <c r="CL143" s="209" t="s">
        <v>472</v>
      </c>
      <c r="CM143" s="209" t="s">
        <v>472</v>
      </c>
      <c r="CN143" s="209" t="s">
        <v>472</v>
      </c>
      <c r="CO143" s="209" t="s">
        <v>472</v>
      </c>
      <c r="CP143" s="209" t="s">
        <v>472</v>
      </c>
      <c r="CQ143" s="209" t="s">
        <v>472</v>
      </c>
      <c r="CR143" s="209" t="s">
        <v>472</v>
      </c>
      <c r="CS143" s="209" t="s">
        <v>472</v>
      </c>
      <c r="CT143" s="209" t="s">
        <v>472</v>
      </c>
      <c r="CU143" s="209" t="s">
        <v>472</v>
      </c>
      <c r="CV143" s="209" t="s">
        <v>472</v>
      </c>
      <c r="CW143" s="209" t="s">
        <v>472</v>
      </c>
      <c r="CX143" s="209" t="s">
        <v>472</v>
      </c>
      <c r="CY143" s="209" t="s">
        <v>472</v>
      </c>
      <c r="CZ143" s="209" t="s">
        <v>472</v>
      </c>
      <c r="DA143" s="209" t="s">
        <v>472</v>
      </c>
      <c r="DB143" s="209" t="s">
        <v>472</v>
      </c>
      <c r="DC143" s="209" t="s">
        <v>472</v>
      </c>
    </row>
    <row r="144" spans="1:107">
      <c r="A144" s="213" t="s">
        <v>460</v>
      </c>
      <c r="B144" s="209">
        <v>2253</v>
      </c>
      <c r="C144" s="209">
        <v>2253</v>
      </c>
      <c r="D144" s="215">
        <v>10730</v>
      </c>
      <c r="E144" s="216">
        <f t="shared" si="6"/>
        <v>10730</v>
      </c>
      <c r="F144" s="217">
        <v>45688</v>
      </c>
      <c r="G144" s="215" t="s">
        <v>148</v>
      </c>
      <c r="H144" s="215" t="s">
        <v>469</v>
      </c>
      <c r="I144" s="209">
        <v>2021</v>
      </c>
      <c r="J144" s="209" t="s">
        <v>461</v>
      </c>
      <c r="K144" s="209" t="s">
        <v>462</v>
      </c>
      <c r="L144" s="218">
        <v>3719912</v>
      </c>
      <c r="M144" s="209" t="s">
        <v>463</v>
      </c>
      <c r="N144" s="209" t="s">
        <v>464</v>
      </c>
      <c r="O144" s="209" t="s">
        <v>465</v>
      </c>
      <c r="P144" s="217">
        <v>44757</v>
      </c>
      <c r="Q144" s="217" t="s">
        <v>559</v>
      </c>
      <c r="R144" s="209" t="s">
        <v>464</v>
      </c>
      <c r="S144" s="209" t="s">
        <v>466</v>
      </c>
      <c r="T144" s="209">
        <v>15</v>
      </c>
      <c r="U144" s="218">
        <v>0</v>
      </c>
      <c r="V144" s="219">
        <v>0</v>
      </c>
      <c r="W144" s="209" t="s">
        <v>467</v>
      </c>
      <c r="X144" s="209" t="s">
        <v>468</v>
      </c>
      <c r="Y144" s="209" t="s">
        <v>468</v>
      </c>
      <c r="Z144" s="209" t="s">
        <v>469</v>
      </c>
      <c r="AA144" s="213" t="s">
        <v>460</v>
      </c>
      <c r="AB144" s="216">
        <f t="shared" si="7"/>
        <v>2253</v>
      </c>
      <c r="AC144" s="216">
        <v>8220</v>
      </c>
      <c r="AD144" s="216">
        <f t="shared" si="8"/>
        <v>8220</v>
      </c>
      <c r="AE144" s="209" t="s">
        <v>559</v>
      </c>
      <c r="AF144" s="209" t="s">
        <v>470</v>
      </c>
      <c r="AG144" s="219">
        <v>20423959</v>
      </c>
      <c r="AH144" s="209" t="s">
        <v>470</v>
      </c>
      <c r="AI144" s="221">
        <v>44502</v>
      </c>
      <c r="AJ144" s="209" t="s">
        <v>471</v>
      </c>
      <c r="AK144" s="209" t="s">
        <v>472</v>
      </c>
      <c r="AL144" s="209" t="s">
        <v>472</v>
      </c>
      <c r="AM144" s="209" t="s">
        <v>472</v>
      </c>
      <c r="AN144" s="209" t="s">
        <v>472</v>
      </c>
      <c r="AO144" s="209" t="s">
        <v>472</v>
      </c>
      <c r="AP144" s="209" t="s">
        <v>472</v>
      </c>
      <c r="AQ144" s="209" t="s">
        <v>472</v>
      </c>
      <c r="AR144" s="209" t="s">
        <v>472</v>
      </c>
      <c r="AS144" s="209" t="s">
        <v>472</v>
      </c>
      <c r="AT144" s="209" t="s">
        <v>472</v>
      </c>
      <c r="AU144" s="209" t="s">
        <v>472</v>
      </c>
      <c r="AV144" s="209" t="s">
        <v>472</v>
      </c>
      <c r="AW144" s="209" t="s">
        <v>472</v>
      </c>
      <c r="AX144" s="209" t="s">
        <v>472</v>
      </c>
      <c r="AY144" s="209" t="s">
        <v>472</v>
      </c>
      <c r="AZ144" s="209" t="s">
        <v>472</v>
      </c>
      <c r="BA144" s="209" t="s">
        <v>472</v>
      </c>
      <c r="BB144" s="209" t="s">
        <v>472</v>
      </c>
      <c r="BC144" s="209" t="s">
        <v>472</v>
      </c>
      <c r="BD144" s="209" t="s">
        <v>472</v>
      </c>
      <c r="BE144" s="209" t="s">
        <v>472</v>
      </c>
      <c r="BF144" s="209" t="s">
        <v>472</v>
      </c>
      <c r="BG144" s="209" t="s">
        <v>472</v>
      </c>
      <c r="BH144" s="209" t="s">
        <v>472</v>
      </c>
      <c r="BI144" s="209" t="s">
        <v>472</v>
      </c>
      <c r="BJ144" s="209" t="s">
        <v>472</v>
      </c>
      <c r="BK144" s="209" t="s">
        <v>472</v>
      </c>
      <c r="BL144" s="209" t="s">
        <v>472</v>
      </c>
      <c r="BM144" s="209" t="s">
        <v>472</v>
      </c>
      <c r="BN144" s="209" t="s">
        <v>472</v>
      </c>
      <c r="BO144" s="209" t="s">
        <v>472</v>
      </c>
      <c r="BP144" s="209" t="s">
        <v>472</v>
      </c>
      <c r="BQ144" s="209" t="s">
        <v>472</v>
      </c>
      <c r="BR144" s="209" t="s">
        <v>472</v>
      </c>
      <c r="BS144" s="209" t="s">
        <v>472</v>
      </c>
      <c r="BT144" s="209" t="s">
        <v>472</v>
      </c>
      <c r="BU144" s="209" t="s">
        <v>472</v>
      </c>
      <c r="BV144" s="209" t="s">
        <v>472</v>
      </c>
      <c r="BW144" s="209" t="s">
        <v>472</v>
      </c>
      <c r="BX144" s="209" t="s">
        <v>472</v>
      </c>
      <c r="BY144" s="209" t="s">
        <v>472</v>
      </c>
      <c r="BZ144" s="209" t="s">
        <v>472</v>
      </c>
      <c r="CA144" s="209" t="s">
        <v>472</v>
      </c>
      <c r="CB144" s="209" t="s">
        <v>472</v>
      </c>
      <c r="CC144" s="209" t="s">
        <v>472</v>
      </c>
      <c r="CD144" s="209" t="s">
        <v>472</v>
      </c>
      <c r="CE144" s="209" t="s">
        <v>472</v>
      </c>
      <c r="CF144" s="209" t="s">
        <v>472</v>
      </c>
      <c r="CG144" s="209" t="s">
        <v>472</v>
      </c>
      <c r="CH144" s="209" t="s">
        <v>472</v>
      </c>
      <c r="CI144" s="209" t="s">
        <v>472</v>
      </c>
      <c r="CJ144" s="209" t="s">
        <v>472</v>
      </c>
      <c r="CK144" s="209" t="s">
        <v>472</v>
      </c>
      <c r="CL144" s="209" t="s">
        <v>472</v>
      </c>
      <c r="CM144" s="209" t="s">
        <v>472</v>
      </c>
      <c r="CN144" s="209" t="s">
        <v>472</v>
      </c>
      <c r="CO144" s="209" t="s">
        <v>472</v>
      </c>
      <c r="CP144" s="209" t="s">
        <v>472</v>
      </c>
      <c r="CQ144" s="209" t="s">
        <v>472</v>
      </c>
      <c r="CR144" s="209" t="s">
        <v>472</v>
      </c>
      <c r="CS144" s="209" t="s">
        <v>472</v>
      </c>
      <c r="CT144" s="209" t="s">
        <v>472</v>
      </c>
      <c r="CU144" s="209" t="s">
        <v>472</v>
      </c>
      <c r="CV144" s="209" t="s">
        <v>472</v>
      </c>
      <c r="CW144" s="209" t="s">
        <v>472</v>
      </c>
      <c r="CX144" s="209" t="s">
        <v>472</v>
      </c>
      <c r="CY144" s="209" t="s">
        <v>472</v>
      </c>
      <c r="CZ144" s="209" t="s">
        <v>472</v>
      </c>
      <c r="DA144" s="209" t="s">
        <v>472</v>
      </c>
      <c r="DB144" s="209" t="s">
        <v>472</v>
      </c>
      <c r="DC144" s="209" t="s">
        <v>472</v>
      </c>
    </row>
    <row r="145" spans="1:107">
      <c r="A145" s="213" t="s">
        <v>460</v>
      </c>
      <c r="B145" s="209">
        <v>2274</v>
      </c>
      <c r="C145" s="209">
        <v>2274</v>
      </c>
      <c r="D145" s="215">
        <v>10883</v>
      </c>
      <c r="E145" s="216">
        <f t="shared" si="6"/>
        <v>10883</v>
      </c>
      <c r="F145" s="217">
        <v>45688</v>
      </c>
      <c r="G145" s="215" t="s">
        <v>148</v>
      </c>
      <c r="H145" s="215" t="s">
        <v>469</v>
      </c>
      <c r="I145" s="209">
        <v>2021</v>
      </c>
      <c r="J145" s="209" t="s">
        <v>461</v>
      </c>
      <c r="K145" s="209" t="s">
        <v>462</v>
      </c>
      <c r="L145" s="218">
        <v>4414500</v>
      </c>
      <c r="M145" s="209" t="s">
        <v>463</v>
      </c>
      <c r="N145" s="209" t="s">
        <v>464</v>
      </c>
      <c r="O145" s="209" t="s">
        <v>465</v>
      </c>
      <c r="P145" s="217">
        <v>44804</v>
      </c>
      <c r="Q145" s="217" t="s">
        <v>560</v>
      </c>
      <c r="R145" s="209" t="s">
        <v>464</v>
      </c>
      <c r="S145" s="209" t="s">
        <v>466</v>
      </c>
      <c r="T145" s="209">
        <v>22</v>
      </c>
      <c r="U145" s="218">
        <v>0</v>
      </c>
      <c r="V145" s="219">
        <v>0</v>
      </c>
      <c r="W145" s="209" t="s">
        <v>467</v>
      </c>
      <c r="X145" s="209" t="s">
        <v>468</v>
      </c>
      <c r="Y145" s="209" t="s">
        <v>468</v>
      </c>
      <c r="Z145" s="209" t="s">
        <v>469</v>
      </c>
      <c r="AA145" s="213" t="s">
        <v>460</v>
      </c>
      <c r="AB145" s="216">
        <f t="shared" si="7"/>
        <v>2274</v>
      </c>
      <c r="AC145" s="216">
        <v>7546</v>
      </c>
      <c r="AD145" s="216">
        <f t="shared" si="8"/>
        <v>7546</v>
      </c>
      <c r="AE145" s="209" t="s">
        <v>560</v>
      </c>
      <c r="AF145" s="209" t="s">
        <v>470</v>
      </c>
      <c r="AG145" s="219">
        <v>12000000.310000001</v>
      </c>
      <c r="AH145" s="209" t="s">
        <v>470</v>
      </c>
      <c r="AI145" s="221">
        <v>44643</v>
      </c>
      <c r="AJ145" s="209" t="s">
        <v>471</v>
      </c>
      <c r="AK145" s="209" t="s">
        <v>472</v>
      </c>
      <c r="AL145" s="209" t="s">
        <v>472</v>
      </c>
      <c r="AM145" s="209" t="s">
        <v>472</v>
      </c>
      <c r="AN145" s="209" t="s">
        <v>472</v>
      </c>
      <c r="AO145" s="209" t="s">
        <v>472</v>
      </c>
      <c r="AP145" s="209" t="s">
        <v>472</v>
      </c>
      <c r="AQ145" s="209" t="s">
        <v>472</v>
      </c>
      <c r="AR145" s="209" t="s">
        <v>472</v>
      </c>
      <c r="AS145" s="209" t="s">
        <v>472</v>
      </c>
      <c r="AT145" s="209" t="s">
        <v>472</v>
      </c>
      <c r="AU145" s="209" t="s">
        <v>472</v>
      </c>
      <c r="AV145" s="209" t="s">
        <v>472</v>
      </c>
      <c r="AW145" s="209" t="s">
        <v>472</v>
      </c>
      <c r="AX145" s="209" t="s">
        <v>472</v>
      </c>
      <c r="AY145" s="209" t="s">
        <v>472</v>
      </c>
      <c r="AZ145" s="209" t="s">
        <v>472</v>
      </c>
      <c r="BA145" s="209" t="s">
        <v>472</v>
      </c>
      <c r="BB145" s="209" t="s">
        <v>472</v>
      </c>
      <c r="BC145" s="209" t="s">
        <v>472</v>
      </c>
      <c r="BD145" s="209" t="s">
        <v>472</v>
      </c>
      <c r="BE145" s="209" t="s">
        <v>472</v>
      </c>
      <c r="BF145" s="209" t="s">
        <v>472</v>
      </c>
      <c r="BG145" s="209" t="s">
        <v>472</v>
      </c>
      <c r="BH145" s="209" t="s">
        <v>472</v>
      </c>
      <c r="BI145" s="209" t="s">
        <v>472</v>
      </c>
      <c r="BJ145" s="209" t="s">
        <v>472</v>
      </c>
      <c r="BK145" s="209" t="s">
        <v>472</v>
      </c>
      <c r="BL145" s="209" t="s">
        <v>472</v>
      </c>
      <c r="BM145" s="209" t="s">
        <v>472</v>
      </c>
      <c r="BN145" s="209" t="s">
        <v>472</v>
      </c>
      <c r="BO145" s="209" t="s">
        <v>472</v>
      </c>
      <c r="BP145" s="209" t="s">
        <v>472</v>
      </c>
      <c r="BQ145" s="209" t="s">
        <v>472</v>
      </c>
      <c r="BR145" s="209" t="s">
        <v>472</v>
      </c>
      <c r="BS145" s="209" t="s">
        <v>472</v>
      </c>
      <c r="BT145" s="209" t="s">
        <v>472</v>
      </c>
      <c r="BU145" s="209" t="s">
        <v>472</v>
      </c>
      <c r="BV145" s="209" t="s">
        <v>472</v>
      </c>
      <c r="BW145" s="209" t="s">
        <v>472</v>
      </c>
      <c r="BX145" s="209" t="s">
        <v>472</v>
      </c>
      <c r="BY145" s="209" t="s">
        <v>472</v>
      </c>
      <c r="BZ145" s="209" t="s">
        <v>472</v>
      </c>
      <c r="CA145" s="209" t="s">
        <v>472</v>
      </c>
      <c r="CB145" s="209" t="s">
        <v>472</v>
      </c>
      <c r="CC145" s="209" t="s">
        <v>472</v>
      </c>
      <c r="CD145" s="209" t="s">
        <v>472</v>
      </c>
      <c r="CE145" s="209" t="s">
        <v>472</v>
      </c>
      <c r="CF145" s="209" t="s">
        <v>472</v>
      </c>
      <c r="CG145" s="209" t="s">
        <v>472</v>
      </c>
      <c r="CH145" s="209" t="s">
        <v>472</v>
      </c>
      <c r="CI145" s="209" t="s">
        <v>472</v>
      </c>
      <c r="CJ145" s="209" t="s">
        <v>472</v>
      </c>
      <c r="CK145" s="209" t="s">
        <v>472</v>
      </c>
      <c r="CL145" s="209" t="s">
        <v>472</v>
      </c>
      <c r="CM145" s="209" t="s">
        <v>472</v>
      </c>
      <c r="CN145" s="209" t="s">
        <v>472</v>
      </c>
      <c r="CO145" s="209" t="s">
        <v>472</v>
      </c>
      <c r="CP145" s="209" t="s">
        <v>472</v>
      </c>
      <c r="CQ145" s="209" t="s">
        <v>472</v>
      </c>
      <c r="CR145" s="209" t="s">
        <v>472</v>
      </c>
      <c r="CS145" s="209" t="s">
        <v>472</v>
      </c>
      <c r="CT145" s="209" t="s">
        <v>472</v>
      </c>
      <c r="CU145" s="209" t="s">
        <v>472</v>
      </c>
      <c r="CV145" s="209" t="s">
        <v>472</v>
      </c>
      <c r="CW145" s="209" t="s">
        <v>472</v>
      </c>
      <c r="CX145" s="209" t="s">
        <v>472</v>
      </c>
      <c r="CY145" s="209" t="s">
        <v>472</v>
      </c>
      <c r="CZ145" s="209" t="s">
        <v>472</v>
      </c>
      <c r="DA145" s="209" t="s">
        <v>472</v>
      </c>
      <c r="DB145" s="209" t="s">
        <v>472</v>
      </c>
      <c r="DC145" s="209" t="s">
        <v>472</v>
      </c>
    </row>
    <row r="146" spans="1:107">
      <c r="A146" s="213" t="s">
        <v>460</v>
      </c>
      <c r="B146" s="209">
        <v>2279</v>
      </c>
      <c r="C146" s="209">
        <v>2279</v>
      </c>
      <c r="D146" s="215">
        <v>9196</v>
      </c>
      <c r="E146" s="216">
        <f t="shared" si="6"/>
        <v>9196</v>
      </c>
      <c r="F146" s="217">
        <v>45688</v>
      </c>
      <c r="G146" s="215" t="s">
        <v>148</v>
      </c>
      <c r="H146" s="215" t="s">
        <v>469</v>
      </c>
      <c r="I146" s="209">
        <v>2021</v>
      </c>
      <c r="J146" s="209" t="s">
        <v>461</v>
      </c>
      <c r="K146" s="209" t="s">
        <v>462</v>
      </c>
      <c r="L146" s="218">
        <v>961248</v>
      </c>
      <c r="M146" s="209" t="s">
        <v>463</v>
      </c>
      <c r="N146" s="209" t="s">
        <v>464</v>
      </c>
      <c r="O146" s="209" t="s">
        <v>465</v>
      </c>
      <c r="P146" s="217">
        <v>44813</v>
      </c>
      <c r="Q146" s="217" t="s">
        <v>560</v>
      </c>
      <c r="R146" s="209" t="s">
        <v>464</v>
      </c>
      <c r="S146" s="209" t="s">
        <v>466</v>
      </c>
      <c r="T146" s="209">
        <v>27</v>
      </c>
      <c r="U146" s="218">
        <v>0</v>
      </c>
      <c r="V146" s="219">
        <v>0</v>
      </c>
      <c r="W146" s="209" t="s">
        <v>467</v>
      </c>
      <c r="X146" s="209" t="s">
        <v>468</v>
      </c>
      <c r="Y146" s="209" t="s">
        <v>468</v>
      </c>
      <c r="Z146" s="209" t="s">
        <v>469</v>
      </c>
      <c r="AA146" s="213" t="s">
        <v>460</v>
      </c>
      <c r="AB146" s="216">
        <f t="shared" si="7"/>
        <v>2279</v>
      </c>
      <c r="AC146" s="216">
        <v>7144</v>
      </c>
      <c r="AD146" s="216">
        <f t="shared" si="8"/>
        <v>7144</v>
      </c>
      <c r="AE146" s="209" t="s">
        <v>560</v>
      </c>
      <c r="AF146" s="209" t="s">
        <v>470</v>
      </c>
      <c r="AG146" s="219">
        <v>4733398</v>
      </c>
      <c r="AH146" s="209" t="s">
        <v>470</v>
      </c>
      <c r="AI146" s="221">
        <v>44616</v>
      </c>
      <c r="AJ146" s="209" t="s">
        <v>471</v>
      </c>
      <c r="AK146" s="209" t="s">
        <v>472</v>
      </c>
      <c r="AL146" s="209" t="s">
        <v>472</v>
      </c>
      <c r="AM146" s="209" t="s">
        <v>472</v>
      </c>
      <c r="AN146" s="209" t="s">
        <v>472</v>
      </c>
      <c r="AO146" s="209" t="s">
        <v>472</v>
      </c>
      <c r="AP146" s="209" t="s">
        <v>472</v>
      </c>
      <c r="AQ146" s="209" t="s">
        <v>472</v>
      </c>
      <c r="AR146" s="209" t="s">
        <v>472</v>
      </c>
      <c r="AS146" s="209" t="s">
        <v>472</v>
      </c>
      <c r="AT146" s="209" t="s">
        <v>472</v>
      </c>
      <c r="AU146" s="209" t="s">
        <v>472</v>
      </c>
      <c r="AV146" s="209" t="s">
        <v>472</v>
      </c>
      <c r="AW146" s="209" t="s">
        <v>472</v>
      </c>
      <c r="AX146" s="209" t="s">
        <v>472</v>
      </c>
      <c r="AY146" s="209" t="s">
        <v>472</v>
      </c>
      <c r="AZ146" s="209" t="s">
        <v>472</v>
      </c>
      <c r="BA146" s="209" t="s">
        <v>472</v>
      </c>
      <c r="BB146" s="209" t="s">
        <v>472</v>
      </c>
      <c r="BC146" s="209" t="s">
        <v>472</v>
      </c>
      <c r="BD146" s="209" t="s">
        <v>472</v>
      </c>
      <c r="BE146" s="209" t="s">
        <v>472</v>
      </c>
      <c r="BF146" s="209" t="s">
        <v>472</v>
      </c>
      <c r="BG146" s="209" t="s">
        <v>472</v>
      </c>
      <c r="BH146" s="209" t="s">
        <v>472</v>
      </c>
      <c r="BI146" s="209" t="s">
        <v>472</v>
      </c>
      <c r="BJ146" s="209" t="s">
        <v>472</v>
      </c>
      <c r="BK146" s="209" t="s">
        <v>472</v>
      </c>
      <c r="BL146" s="209" t="s">
        <v>472</v>
      </c>
      <c r="BM146" s="209" t="s">
        <v>472</v>
      </c>
      <c r="BN146" s="209" t="s">
        <v>472</v>
      </c>
      <c r="BO146" s="209" t="s">
        <v>472</v>
      </c>
      <c r="BP146" s="209" t="s">
        <v>472</v>
      </c>
      <c r="BQ146" s="209" t="s">
        <v>472</v>
      </c>
      <c r="BR146" s="209" t="s">
        <v>472</v>
      </c>
      <c r="BS146" s="209" t="s">
        <v>472</v>
      </c>
      <c r="BT146" s="209" t="s">
        <v>472</v>
      </c>
      <c r="BU146" s="209" t="s">
        <v>472</v>
      </c>
      <c r="BV146" s="209" t="s">
        <v>472</v>
      </c>
      <c r="BW146" s="209" t="s">
        <v>472</v>
      </c>
      <c r="BX146" s="209" t="s">
        <v>472</v>
      </c>
      <c r="BY146" s="209" t="s">
        <v>472</v>
      </c>
      <c r="BZ146" s="209" t="s">
        <v>472</v>
      </c>
      <c r="CA146" s="209" t="s">
        <v>472</v>
      </c>
      <c r="CB146" s="209" t="s">
        <v>472</v>
      </c>
      <c r="CC146" s="209" t="s">
        <v>472</v>
      </c>
      <c r="CD146" s="209" t="s">
        <v>472</v>
      </c>
      <c r="CE146" s="209" t="s">
        <v>472</v>
      </c>
      <c r="CF146" s="209" t="s">
        <v>472</v>
      </c>
      <c r="CG146" s="209" t="s">
        <v>472</v>
      </c>
      <c r="CH146" s="209" t="s">
        <v>472</v>
      </c>
      <c r="CI146" s="209" t="s">
        <v>472</v>
      </c>
      <c r="CJ146" s="209" t="s">
        <v>472</v>
      </c>
      <c r="CK146" s="209" t="s">
        <v>472</v>
      </c>
      <c r="CL146" s="209" t="s">
        <v>472</v>
      </c>
      <c r="CM146" s="209" t="s">
        <v>472</v>
      </c>
      <c r="CN146" s="209" t="s">
        <v>472</v>
      </c>
      <c r="CO146" s="209" t="s">
        <v>472</v>
      </c>
      <c r="CP146" s="209" t="s">
        <v>472</v>
      </c>
      <c r="CQ146" s="209" t="s">
        <v>472</v>
      </c>
      <c r="CR146" s="209" t="s">
        <v>472</v>
      </c>
      <c r="CS146" s="209" t="s">
        <v>472</v>
      </c>
      <c r="CT146" s="209" t="s">
        <v>472</v>
      </c>
      <c r="CU146" s="209" t="s">
        <v>472</v>
      </c>
      <c r="CV146" s="209" t="s">
        <v>472</v>
      </c>
      <c r="CW146" s="209" t="s">
        <v>472</v>
      </c>
      <c r="CX146" s="209" t="s">
        <v>472</v>
      </c>
      <c r="CY146" s="209" t="s">
        <v>472</v>
      </c>
      <c r="CZ146" s="209" t="s">
        <v>472</v>
      </c>
      <c r="DA146" s="209" t="s">
        <v>472</v>
      </c>
      <c r="DB146" s="209" t="s">
        <v>472</v>
      </c>
      <c r="DC146" s="209" t="s">
        <v>472</v>
      </c>
    </row>
    <row r="147" spans="1:107">
      <c r="A147" s="213" t="s">
        <v>460</v>
      </c>
      <c r="B147" s="209">
        <v>2291</v>
      </c>
      <c r="C147" s="209">
        <v>2291</v>
      </c>
      <c r="D147" s="215">
        <v>10586</v>
      </c>
      <c r="E147" s="216">
        <f t="shared" si="6"/>
        <v>10586</v>
      </c>
      <c r="F147" s="217">
        <v>45688</v>
      </c>
      <c r="G147" s="215" t="s">
        <v>148</v>
      </c>
      <c r="H147" s="215" t="s">
        <v>469</v>
      </c>
      <c r="I147" s="209">
        <v>2021</v>
      </c>
      <c r="J147" s="209" t="s">
        <v>461</v>
      </c>
      <c r="K147" s="209" t="s">
        <v>462</v>
      </c>
      <c r="L147" s="218">
        <v>549005</v>
      </c>
      <c r="M147" s="209" t="s">
        <v>463</v>
      </c>
      <c r="N147" s="209" t="s">
        <v>464</v>
      </c>
      <c r="O147" s="209" t="s">
        <v>465</v>
      </c>
      <c r="P147" s="217">
        <v>44833</v>
      </c>
      <c r="Q147" s="217" t="s">
        <v>559</v>
      </c>
      <c r="R147" s="209" t="s">
        <v>464</v>
      </c>
      <c r="S147" s="209" t="s">
        <v>466</v>
      </c>
      <c r="T147" s="209">
        <v>6</v>
      </c>
      <c r="U147" s="218">
        <v>0</v>
      </c>
      <c r="V147" s="219">
        <v>0</v>
      </c>
      <c r="W147" s="209" t="s">
        <v>467</v>
      </c>
      <c r="X147" s="209" t="s">
        <v>468</v>
      </c>
      <c r="Y147" s="209" t="s">
        <v>468</v>
      </c>
      <c r="Z147" s="209" t="s">
        <v>469</v>
      </c>
      <c r="AA147" s="213" t="s">
        <v>460</v>
      </c>
      <c r="AB147" s="216">
        <f t="shared" si="7"/>
        <v>2291</v>
      </c>
      <c r="AC147" s="216">
        <v>8163</v>
      </c>
      <c r="AD147" s="216">
        <f t="shared" si="8"/>
        <v>8163</v>
      </c>
      <c r="AE147" s="209" t="s">
        <v>559</v>
      </c>
      <c r="AF147" s="209" t="s">
        <v>470</v>
      </c>
      <c r="AG147" s="219">
        <v>2233871</v>
      </c>
      <c r="AH147" s="209" t="s">
        <v>470</v>
      </c>
      <c r="AI147" s="221">
        <v>44173</v>
      </c>
      <c r="AJ147" s="209" t="s">
        <v>471</v>
      </c>
      <c r="AK147" s="209" t="s">
        <v>472</v>
      </c>
      <c r="AL147" s="209" t="s">
        <v>472</v>
      </c>
      <c r="AM147" s="209" t="s">
        <v>472</v>
      </c>
      <c r="AN147" s="209" t="s">
        <v>472</v>
      </c>
      <c r="AO147" s="209" t="s">
        <v>472</v>
      </c>
      <c r="AP147" s="209" t="s">
        <v>472</v>
      </c>
      <c r="AQ147" s="209" t="s">
        <v>472</v>
      </c>
      <c r="AR147" s="209" t="s">
        <v>472</v>
      </c>
      <c r="AS147" s="209" t="s">
        <v>472</v>
      </c>
      <c r="AT147" s="209" t="s">
        <v>472</v>
      </c>
      <c r="AU147" s="209" t="s">
        <v>472</v>
      </c>
      <c r="AV147" s="209" t="s">
        <v>472</v>
      </c>
      <c r="AW147" s="209" t="s">
        <v>472</v>
      </c>
      <c r="AX147" s="209" t="s">
        <v>472</v>
      </c>
      <c r="AY147" s="209" t="s">
        <v>472</v>
      </c>
      <c r="AZ147" s="209" t="s">
        <v>472</v>
      </c>
      <c r="BA147" s="209" t="s">
        <v>472</v>
      </c>
      <c r="BB147" s="209" t="s">
        <v>472</v>
      </c>
      <c r="BC147" s="209" t="s">
        <v>472</v>
      </c>
      <c r="BD147" s="209" t="s">
        <v>472</v>
      </c>
      <c r="BE147" s="209" t="s">
        <v>472</v>
      </c>
      <c r="BF147" s="209" t="s">
        <v>472</v>
      </c>
      <c r="BG147" s="209" t="s">
        <v>472</v>
      </c>
      <c r="BH147" s="209" t="s">
        <v>472</v>
      </c>
      <c r="BI147" s="209" t="s">
        <v>472</v>
      </c>
      <c r="BJ147" s="209" t="s">
        <v>472</v>
      </c>
      <c r="BK147" s="209" t="s">
        <v>472</v>
      </c>
      <c r="BL147" s="209" t="s">
        <v>472</v>
      </c>
      <c r="BM147" s="209" t="s">
        <v>472</v>
      </c>
      <c r="BN147" s="209" t="s">
        <v>472</v>
      </c>
      <c r="BO147" s="209" t="s">
        <v>472</v>
      </c>
      <c r="BP147" s="209" t="s">
        <v>472</v>
      </c>
      <c r="BQ147" s="209" t="s">
        <v>472</v>
      </c>
      <c r="BR147" s="209" t="s">
        <v>472</v>
      </c>
      <c r="BS147" s="209" t="s">
        <v>472</v>
      </c>
      <c r="BT147" s="209" t="s">
        <v>472</v>
      </c>
      <c r="BU147" s="209" t="s">
        <v>472</v>
      </c>
      <c r="BV147" s="209" t="s">
        <v>472</v>
      </c>
      <c r="BW147" s="209" t="s">
        <v>472</v>
      </c>
      <c r="BX147" s="209" t="s">
        <v>472</v>
      </c>
      <c r="BY147" s="209" t="s">
        <v>472</v>
      </c>
      <c r="BZ147" s="209" t="s">
        <v>472</v>
      </c>
      <c r="CA147" s="209" t="s">
        <v>472</v>
      </c>
      <c r="CB147" s="209" t="s">
        <v>472</v>
      </c>
      <c r="CC147" s="209" t="s">
        <v>472</v>
      </c>
      <c r="CD147" s="209" t="s">
        <v>472</v>
      </c>
      <c r="CE147" s="209" t="s">
        <v>472</v>
      </c>
      <c r="CF147" s="209" t="s">
        <v>472</v>
      </c>
      <c r="CG147" s="209" t="s">
        <v>472</v>
      </c>
      <c r="CH147" s="209" t="s">
        <v>472</v>
      </c>
      <c r="CI147" s="209" t="s">
        <v>472</v>
      </c>
      <c r="CJ147" s="209" t="s">
        <v>472</v>
      </c>
      <c r="CK147" s="209" t="s">
        <v>472</v>
      </c>
      <c r="CL147" s="209" t="s">
        <v>472</v>
      </c>
      <c r="CM147" s="209" t="s">
        <v>472</v>
      </c>
      <c r="CN147" s="209" t="s">
        <v>472</v>
      </c>
      <c r="CO147" s="209" t="s">
        <v>472</v>
      </c>
      <c r="CP147" s="209" t="s">
        <v>472</v>
      </c>
      <c r="CQ147" s="209" t="s">
        <v>472</v>
      </c>
      <c r="CR147" s="209" t="s">
        <v>472</v>
      </c>
      <c r="CS147" s="209" t="s">
        <v>472</v>
      </c>
      <c r="CT147" s="209" t="s">
        <v>472</v>
      </c>
      <c r="CU147" s="209" t="s">
        <v>472</v>
      </c>
      <c r="CV147" s="209" t="s">
        <v>472</v>
      </c>
      <c r="CW147" s="209" t="s">
        <v>472</v>
      </c>
      <c r="CX147" s="209" t="s">
        <v>472</v>
      </c>
      <c r="CY147" s="209" t="s">
        <v>472</v>
      </c>
      <c r="CZ147" s="209" t="s">
        <v>472</v>
      </c>
      <c r="DA147" s="209" t="s">
        <v>472</v>
      </c>
      <c r="DB147" s="209" t="s">
        <v>472</v>
      </c>
      <c r="DC147" s="209" t="s">
        <v>472</v>
      </c>
    </row>
    <row r="148" spans="1:107">
      <c r="A148" s="213" t="s">
        <v>460</v>
      </c>
      <c r="B148" s="209">
        <v>2292</v>
      </c>
      <c r="C148" s="209">
        <v>2292</v>
      </c>
      <c r="D148" s="215">
        <v>10953</v>
      </c>
      <c r="E148" s="216">
        <f t="shared" si="6"/>
        <v>10953</v>
      </c>
      <c r="F148" s="217">
        <v>45688</v>
      </c>
      <c r="G148" s="215" t="s">
        <v>148</v>
      </c>
      <c r="H148" s="215" t="s">
        <v>469</v>
      </c>
      <c r="I148" s="209">
        <v>2021</v>
      </c>
      <c r="J148" s="209" t="s">
        <v>461</v>
      </c>
      <c r="K148" s="209" t="s">
        <v>462</v>
      </c>
      <c r="L148" s="218">
        <v>175104</v>
      </c>
      <c r="M148" s="209" t="s">
        <v>463</v>
      </c>
      <c r="N148" s="209" t="s">
        <v>464</v>
      </c>
      <c r="O148" s="209" t="s">
        <v>465</v>
      </c>
      <c r="P148" s="217">
        <v>44844</v>
      </c>
      <c r="Q148" s="217" t="s">
        <v>559</v>
      </c>
      <c r="R148" s="209" t="s">
        <v>464</v>
      </c>
      <c r="S148" s="209" t="s">
        <v>466</v>
      </c>
      <c r="T148" s="209">
        <v>13</v>
      </c>
      <c r="U148" s="218">
        <v>0</v>
      </c>
      <c r="V148" s="219">
        <v>0</v>
      </c>
      <c r="W148" s="209" t="s">
        <v>467</v>
      </c>
      <c r="X148" s="209" t="s">
        <v>468</v>
      </c>
      <c r="Y148" s="209" t="s">
        <v>468</v>
      </c>
      <c r="Z148" s="209" t="s">
        <v>469</v>
      </c>
      <c r="AA148" s="213" t="s">
        <v>460</v>
      </c>
      <c r="AB148" s="216">
        <f t="shared" si="7"/>
        <v>2292</v>
      </c>
      <c r="AC148" s="216">
        <v>8317</v>
      </c>
      <c r="AD148" s="216">
        <f t="shared" si="8"/>
        <v>8317</v>
      </c>
      <c r="AE148" s="209" t="s">
        <v>559</v>
      </c>
      <c r="AF148" s="209" t="s">
        <v>470</v>
      </c>
      <c r="AG148" s="219">
        <v>9784916</v>
      </c>
      <c r="AH148" s="209" t="s">
        <v>470</v>
      </c>
      <c r="AI148" s="221">
        <v>44736</v>
      </c>
      <c r="AJ148" s="209" t="s">
        <v>471</v>
      </c>
      <c r="AK148" s="209" t="s">
        <v>472</v>
      </c>
      <c r="AL148" s="209" t="s">
        <v>472</v>
      </c>
      <c r="AM148" s="209" t="s">
        <v>472</v>
      </c>
      <c r="AN148" s="209" t="s">
        <v>472</v>
      </c>
      <c r="AO148" s="209" t="s">
        <v>472</v>
      </c>
      <c r="AP148" s="209" t="s">
        <v>472</v>
      </c>
      <c r="AQ148" s="209" t="s">
        <v>472</v>
      </c>
      <c r="AR148" s="209" t="s">
        <v>472</v>
      </c>
      <c r="AS148" s="209" t="s">
        <v>472</v>
      </c>
      <c r="AT148" s="209" t="s">
        <v>472</v>
      </c>
      <c r="AU148" s="209" t="s">
        <v>472</v>
      </c>
      <c r="AV148" s="209" t="s">
        <v>472</v>
      </c>
      <c r="AW148" s="209" t="s">
        <v>472</v>
      </c>
      <c r="AX148" s="209" t="s">
        <v>472</v>
      </c>
      <c r="AY148" s="209" t="s">
        <v>472</v>
      </c>
      <c r="AZ148" s="209" t="s">
        <v>472</v>
      </c>
      <c r="BA148" s="209" t="s">
        <v>472</v>
      </c>
      <c r="BB148" s="209" t="s">
        <v>472</v>
      </c>
      <c r="BC148" s="209" t="s">
        <v>472</v>
      </c>
      <c r="BD148" s="209" t="s">
        <v>472</v>
      </c>
      <c r="BE148" s="209" t="s">
        <v>472</v>
      </c>
      <c r="BF148" s="209" t="s">
        <v>472</v>
      </c>
      <c r="BG148" s="209" t="s">
        <v>472</v>
      </c>
      <c r="BH148" s="209" t="s">
        <v>472</v>
      </c>
      <c r="BI148" s="209" t="s">
        <v>472</v>
      </c>
      <c r="BJ148" s="209" t="s">
        <v>472</v>
      </c>
      <c r="BK148" s="209" t="s">
        <v>472</v>
      </c>
      <c r="BL148" s="209" t="s">
        <v>472</v>
      </c>
      <c r="BM148" s="209" t="s">
        <v>472</v>
      </c>
      <c r="BN148" s="209" t="s">
        <v>472</v>
      </c>
      <c r="BO148" s="209" t="s">
        <v>472</v>
      </c>
      <c r="BP148" s="209" t="s">
        <v>472</v>
      </c>
      <c r="BQ148" s="209" t="s">
        <v>472</v>
      </c>
      <c r="BR148" s="209" t="s">
        <v>472</v>
      </c>
      <c r="BS148" s="209" t="s">
        <v>472</v>
      </c>
      <c r="BT148" s="209" t="s">
        <v>472</v>
      </c>
      <c r="BU148" s="209" t="s">
        <v>472</v>
      </c>
      <c r="BV148" s="209" t="s">
        <v>472</v>
      </c>
      <c r="BW148" s="209" t="s">
        <v>472</v>
      </c>
      <c r="BX148" s="209" t="s">
        <v>472</v>
      </c>
      <c r="BY148" s="209" t="s">
        <v>472</v>
      </c>
      <c r="BZ148" s="209" t="s">
        <v>472</v>
      </c>
      <c r="CA148" s="209" t="s">
        <v>472</v>
      </c>
      <c r="CB148" s="209" t="s">
        <v>472</v>
      </c>
      <c r="CC148" s="209" t="s">
        <v>472</v>
      </c>
      <c r="CD148" s="209" t="s">
        <v>472</v>
      </c>
      <c r="CE148" s="209" t="s">
        <v>472</v>
      </c>
      <c r="CF148" s="209" t="s">
        <v>472</v>
      </c>
      <c r="CG148" s="209" t="s">
        <v>472</v>
      </c>
      <c r="CH148" s="209" t="s">
        <v>472</v>
      </c>
      <c r="CI148" s="209" t="s">
        <v>472</v>
      </c>
      <c r="CJ148" s="209" t="s">
        <v>472</v>
      </c>
      <c r="CK148" s="209" t="s">
        <v>472</v>
      </c>
      <c r="CL148" s="209" t="s">
        <v>472</v>
      </c>
      <c r="CM148" s="209" t="s">
        <v>472</v>
      </c>
      <c r="CN148" s="209" t="s">
        <v>472</v>
      </c>
      <c r="CO148" s="209" t="s">
        <v>472</v>
      </c>
      <c r="CP148" s="209" t="s">
        <v>472</v>
      </c>
      <c r="CQ148" s="209" t="s">
        <v>472</v>
      </c>
      <c r="CR148" s="209" t="s">
        <v>472</v>
      </c>
      <c r="CS148" s="209" t="s">
        <v>472</v>
      </c>
      <c r="CT148" s="209" t="s">
        <v>472</v>
      </c>
      <c r="CU148" s="209" t="s">
        <v>472</v>
      </c>
      <c r="CV148" s="209" t="s">
        <v>472</v>
      </c>
      <c r="CW148" s="209" t="s">
        <v>472</v>
      </c>
      <c r="CX148" s="209" t="s">
        <v>472</v>
      </c>
      <c r="CY148" s="209" t="s">
        <v>472</v>
      </c>
      <c r="CZ148" s="209" t="s">
        <v>472</v>
      </c>
      <c r="DA148" s="209" t="s">
        <v>472</v>
      </c>
      <c r="DB148" s="209" t="s">
        <v>472</v>
      </c>
      <c r="DC148" s="209" t="s">
        <v>472</v>
      </c>
    </row>
    <row r="149" spans="1:107">
      <c r="A149" s="213" t="s">
        <v>460</v>
      </c>
      <c r="B149" s="209">
        <v>2307</v>
      </c>
      <c r="C149" s="209">
        <v>2307</v>
      </c>
      <c r="D149" s="215">
        <v>10879</v>
      </c>
      <c r="E149" s="216">
        <f t="shared" si="6"/>
        <v>10879</v>
      </c>
      <c r="F149" s="217">
        <v>45688</v>
      </c>
      <c r="G149" s="215" t="s">
        <v>148</v>
      </c>
      <c r="H149" s="215" t="s">
        <v>469</v>
      </c>
      <c r="I149" s="209">
        <v>2021</v>
      </c>
      <c r="J149" s="209" t="s">
        <v>461</v>
      </c>
      <c r="K149" s="209" t="s">
        <v>462</v>
      </c>
      <c r="L149" s="218">
        <v>2027376</v>
      </c>
      <c r="M149" s="209" t="s">
        <v>463</v>
      </c>
      <c r="N149" s="209" t="s">
        <v>464</v>
      </c>
      <c r="O149" s="209" t="s">
        <v>465</v>
      </c>
      <c r="P149" s="217">
        <v>44872</v>
      </c>
      <c r="Q149" s="217" t="s">
        <v>559</v>
      </c>
      <c r="R149" s="209" t="s">
        <v>464</v>
      </c>
      <c r="S149" s="209" t="s">
        <v>466</v>
      </c>
      <c r="T149" s="209">
        <v>11</v>
      </c>
      <c r="U149" s="218">
        <v>0</v>
      </c>
      <c r="V149" s="219">
        <v>0</v>
      </c>
      <c r="W149" s="209" t="s">
        <v>467</v>
      </c>
      <c r="X149" s="209" t="s">
        <v>468</v>
      </c>
      <c r="Y149" s="209" t="s">
        <v>468</v>
      </c>
      <c r="Z149" s="209" t="s">
        <v>469</v>
      </c>
      <c r="AA149" s="213" t="s">
        <v>460</v>
      </c>
      <c r="AB149" s="216">
        <f t="shared" si="7"/>
        <v>2307</v>
      </c>
      <c r="AC149" s="216">
        <v>8285</v>
      </c>
      <c r="AD149" s="216">
        <f t="shared" si="8"/>
        <v>8285</v>
      </c>
      <c r="AE149" s="209" t="s">
        <v>559</v>
      </c>
      <c r="AF149" s="209" t="s">
        <v>470</v>
      </c>
      <c r="AG149" s="219">
        <v>9588199</v>
      </c>
      <c r="AH149" s="209" t="s">
        <v>470</v>
      </c>
      <c r="AI149" s="221">
        <v>44732</v>
      </c>
      <c r="AJ149" s="209" t="s">
        <v>471</v>
      </c>
      <c r="AK149" s="209" t="s">
        <v>472</v>
      </c>
      <c r="AL149" s="209" t="s">
        <v>472</v>
      </c>
      <c r="AM149" s="209" t="s">
        <v>472</v>
      </c>
      <c r="AN149" s="209" t="s">
        <v>472</v>
      </c>
      <c r="AO149" s="209" t="s">
        <v>472</v>
      </c>
      <c r="AP149" s="209" t="s">
        <v>472</v>
      </c>
      <c r="AQ149" s="209" t="s">
        <v>472</v>
      </c>
      <c r="AR149" s="209" t="s">
        <v>472</v>
      </c>
      <c r="AS149" s="209" t="s">
        <v>472</v>
      </c>
      <c r="AT149" s="209" t="s">
        <v>472</v>
      </c>
      <c r="AU149" s="209" t="s">
        <v>472</v>
      </c>
      <c r="AV149" s="209" t="s">
        <v>472</v>
      </c>
      <c r="AW149" s="209" t="s">
        <v>472</v>
      </c>
      <c r="AX149" s="209" t="s">
        <v>472</v>
      </c>
      <c r="AY149" s="209" t="s">
        <v>472</v>
      </c>
      <c r="AZ149" s="209" t="s">
        <v>472</v>
      </c>
      <c r="BA149" s="209" t="s">
        <v>472</v>
      </c>
      <c r="BB149" s="209" t="s">
        <v>472</v>
      </c>
      <c r="BC149" s="209" t="s">
        <v>472</v>
      </c>
      <c r="BD149" s="209" t="s">
        <v>472</v>
      </c>
      <c r="BE149" s="209" t="s">
        <v>472</v>
      </c>
      <c r="BF149" s="209" t="s">
        <v>472</v>
      </c>
      <c r="BG149" s="209" t="s">
        <v>472</v>
      </c>
      <c r="BH149" s="209" t="s">
        <v>472</v>
      </c>
      <c r="BI149" s="209" t="s">
        <v>472</v>
      </c>
      <c r="BJ149" s="209" t="s">
        <v>472</v>
      </c>
      <c r="BK149" s="209" t="s">
        <v>472</v>
      </c>
      <c r="BL149" s="209" t="s">
        <v>472</v>
      </c>
      <c r="BM149" s="209" t="s">
        <v>472</v>
      </c>
      <c r="BN149" s="209" t="s">
        <v>472</v>
      </c>
      <c r="BO149" s="209" t="s">
        <v>472</v>
      </c>
      <c r="BP149" s="209" t="s">
        <v>472</v>
      </c>
      <c r="BQ149" s="209" t="s">
        <v>472</v>
      </c>
      <c r="BR149" s="209" t="s">
        <v>472</v>
      </c>
      <c r="BS149" s="209" t="s">
        <v>472</v>
      </c>
      <c r="BT149" s="209" t="s">
        <v>472</v>
      </c>
      <c r="BU149" s="209" t="s">
        <v>472</v>
      </c>
      <c r="BV149" s="209" t="s">
        <v>472</v>
      </c>
      <c r="BW149" s="209" t="s">
        <v>472</v>
      </c>
      <c r="BX149" s="209" t="s">
        <v>472</v>
      </c>
      <c r="BY149" s="209" t="s">
        <v>472</v>
      </c>
      <c r="BZ149" s="209" t="s">
        <v>472</v>
      </c>
      <c r="CA149" s="209" t="s">
        <v>472</v>
      </c>
      <c r="CB149" s="209" t="s">
        <v>472</v>
      </c>
      <c r="CC149" s="209" t="s">
        <v>472</v>
      </c>
      <c r="CD149" s="209" t="s">
        <v>472</v>
      </c>
      <c r="CE149" s="209" t="s">
        <v>472</v>
      </c>
      <c r="CF149" s="209" t="s">
        <v>472</v>
      </c>
      <c r="CG149" s="209" t="s">
        <v>472</v>
      </c>
      <c r="CH149" s="209" t="s">
        <v>472</v>
      </c>
      <c r="CI149" s="209" t="s">
        <v>472</v>
      </c>
      <c r="CJ149" s="209" t="s">
        <v>472</v>
      </c>
      <c r="CK149" s="209" t="s">
        <v>472</v>
      </c>
      <c r="CL149" s="209" t="s">
        <v>472</v>
      </c>
      <c r="CM149" s="209" t="s">
        <v>472</v>
      </c>
      <c r="CN149" s="209" t="s">
        <v>472</v>
      </c>
      <c r="CO149" s="209" t="s">
        <v>472</v>
      </c>
      <c r="CP149" s="209" t="s">
        <v>472</v>
      </c>
      <c r="CQ149" s="209" t="s">
        <v>472</v>
      </c>
      <c r="CR149" s="209" t="s">
        <v>472</v>
      </c>
      <c r="CS149" s="209" t="s">
        <v>472</v>
      </c>
      <c r="CT149" s="209" t="s">
        <v>472</v>
      </c>
      <c r="CU149" s="209" t="s">
        <v>472</v>
      </c>
      <c r="CV149" s="209" t="s">
        <v>472</v>
      </c>
      <c r="CW149" s="209" t="s">
        <v>472</v>
      </c>
      <c r="CX149" s="209" t="s">
        <v>472</v>
      </c>
      <c r="CY149" s="209" t="s">
        <v>472</v>
      </c>
      <c r="CZ149" s="209" t="s">
        <v>472</v>
      </c>
      <c r="DA149" s="209" t="s">
        <v>472</v>
      </c>
      <c r="DB149" s="209" t="s">
        <v>472</v>
      </c>
      <c r="DC149" s="209" t="s">
        <v>472</v>
      </c>
    </row>
    <row r="150" spans="1:107">
      <c r="A150" s="213" t="s">
        <v>460</v>
      </c>
      <c r="B150" s="209">
        <v>2318</v>
      </c>
      <c r="C150" s="209">
        <v>2318</v>
      </c>
      <c r="D150" s="215">
        <v>11019</v>
      </c>
      <c r="E150" s="216">
        <f t="shared" si="6"/>
        <v>11019</v>
      </c>
      <c r="F150" s="217">
        <v>45688</v>
      </c>
      <c r="G150" s="215" t="s">
        <v>148</v>
      </c>
      <c r="H150" s="215" t="s">
        <v>469</v>
      </c>
      <c r="I150" s="209">
        <v>2021</v>
      </c>
      <c r="J150" s="209" t="s">
        <v>461</v>
      </c>
      <c r="K150" s="209" t="s">
        <v>462</v>
      </c>
      <c r="L150" s="218">
        <v>3882760</v>
      </c>
      <c r="M150" s="209" t="s">
        <v>463</v>
      </c>
      <c r="N150" s="209" t="s">
        <v>464</v>
      </c>
      <c r="O150" s="209" t="s">
        <v>465</v>
      </c>
      <c r="P150" s="217">
        <v>44904</v>
      </c>
      <c r="Q150" s="217" t="s">
        <v>561</v>
      </c>
      <c r="R150" s="209" t="s">
        <v>464</v>
      </c>
      <c r="S150" s="209" t="s">
        <v>466</v>
      </c>
      <c r="T150" s="209">
        <v>20</v>
      </c>
      <c r="U150" s="218">
        <v>0</v>
      </c>
      <c r="V150" s="219">
        <v>0</v>
      </c>
      <c r="W150" s="209" t="s">
        <v>467</v>
      </c>
      <c r="X150" s="209" t="s">
        <v>468</v>
      </c>
      <c r="Y150" s="209" t="s">
        <v>468</v>
      </c>
      <c r="Z150" s="209" t="s">
        <v>469</v>
      </c>
      <c r="AA150" s="213" t="s">
        <v>460</v>
      </c>
      <c r="AB150" s="216">
        <f t="shared" si="7"/>
        <v>2318</v>
      </c>
      <c r="AC150" s="216">
        <v>8347</v>
      </c>
      <c r="AD150" s="216">
        <f t="shared" si="8"/>
        <v>8347</v>
      </c>
      <c r="AE150" s="209" t="s">
        <v>561</v>
      </c>
      <c r="AF150" s="209" t="s">
        <v>470</v>
      </c>
      <c r="AG150" s="219">
        <v>16968819</v>
      </c>
      <c r="AH150" s="209" t="s">
        <v>470</v>
      </c>
      <c r="AI150" s="221">
        <v>44833</v>
      </c>
      <c r="AJ150" s="209" t="s">
        <v>471</v>
      </c>
      <c r="AK150" s="209" t="s">
        <v>472</v>
      </c>
      <c r="AL150" s="209" t="s">
        <v>472</v>
      </c>
      <c r="AM150" s="209" t="s">
        <v>472</v>
      </c>
      <c r="AN150" s="209" t="s">
        <v>472</v>
      </c>
      <c r="AO150" s="209" t="s">
        <v>472</v>
      </c>
      <c r="AP150" s="209" t="s">
        <v>472</v>
      </c>
      <c r="AQ150" s="209" t="s">
        <v>472</v>
      </c>
      <c r="AR150" s="209" t="s">
        <v>472</v>
      </c>
      <c r="AS150" s="209" t="s">
        <v>472</v>
      </c>
      <c r="AT150" s="209" t="s">
        <v>472</v>
      </c>
      <c r="AU150" s="209" t="s">
        <v>472</v>
      </c>
      <c r="AV150" s="209" t="s">
        <v>472</v>
      </c>
      <c r="AW150" s="209" t="s">
        <v>472</v>
      </c>
      <c r="AX150" s="209" t="s">
        <v>472</v>
      </c>
      <c r="AY150" s="209" t="s">
        <v>472</v>
      </c>
      <c r="AZ150" s="209" t="s">
        <v>472</v>
      </c>
      <c r="BA150" s="209" t="s">
        <v>472</v>
      </c>
      <c r="BB150" s="209" t="s">
        <v>472</v>
      </c>
      <c r="BC150" s="209" t="s">
        <v>472</v>
      </c>
      <c r="BD150" s="209" t="s">
        <v>472</v>
      </c>
      <c r="BE150" s="209" t="s">
        <v>472</v>
      </c>
      <c r="BF150" s="209" t="s">
        <v>472</v>
      </c>
      <c r="BG150" s="209" t="s">
        <v>472</v>
      </c>
      <c r="BH150" s="209" t="s">
        <v>472</v>
      </c>
      <c r="BI150" s="209" t="s">
        <v>472</v>
      </c>
      <c r="BJ150" s="209" t="s">
        <v>472</v>
      </c>
      <c r="BK150" s="209" t="s">
        <v>472</v>
      </c>
      <c r="BL150" s="209" t="s">
        <v>472</v>
      </c>
      <c r="BM150" s="209" t="s">
        <v>472</v>
      </c>
      <c r="BN150" s="209" t="s">
        <v>472</v>
      </c>
      <c r="BO150" s="209" t="s">
        <v>472</v>
      </c>
      <c r="BP150" s="209" t="s">
        <v>472</v>
      </c>
      <c r="BQ150" s="209" t="s">
        <v>472</v>
      </c>
      <c r="BR150" s="209" t="s">
        <v>472</v>
      </c>
      <c r="BS150" s="209" t="s">
        <v>472</v>
      </c>
      <c r="BT150" s="209" t="s">
        <v>472</v>
      </c>
      <c r="BU150" s="209" t="s">
        <v>472</v>
      </c>
      <c r="BV150" s="209" t="s">
        <v>472</v>
      </c>
      <c r="BW150" s="209" t="s">
        <v>472</v>
      </c>
      <c r="BX150" s="209" t="s">
        <v>472</v>
      </c>
      <c r="BY150" s="209" t="s">
        <v>472</v>
      </c>
      <c r="BZ150" s="209" t="s">
        <v>472</v>
      </c>
      <c r="CA150" s="209" t="s">
        <v>472</v>
      </c>
      <c r="CB150" s="209" t="s">
        <v>472</v>
      </c>
      <c r="CC150" s="209" t="s">
        <v>472</v>
      </c>
      <c r="CD150" s="209" t="s">
        <v>472</v>
      </c>
      <c r="CE150" s="209" t="s">
        <v>472</v>
      </c>
      <c r="CF150" s="209" t="s">
        <v>472</v>
      </c>
      <c r="CG150" s="209" t="s">
        <v>472</v>
      </c>
      <c r="CH150" s="209" t="s">
        <v>472</v>
      </c>
      <c r="CI150" s="209" t="s">
        <v>472</v>
      </c>
      <c r="CJ150" s="209" t="s">
        <v>472</v>
      </c>
      <c r="CK150" s="209" t="s">
        <v>472</v>
      </c>
      <c r="CL150" s="209" t="s">
        <v>472</v>
      </c>
      <c r="CM150" s="209" t="s">
        <v>472</v>
      </c>
      <c r="CN150" s="209" t="s">
        <v>472</v>
      </c>
      <c r="CO150" s="209" t="s">
        <v>472</v>
      </c>
      <c r="CP150" s="209" t="s">
        <v>472</v>
      </c>
      <c r="CQ150" s="209" t="s">
        <v>472</v>
      </c>
      <c r="CR150" s="209" t="s">
        <v>472</v>
      </c>
      <c r="CS150" s="209" t="s">
        <v>472</v>
      </c>
      <c r="CT150" s="209" t="s">
        <v>472</v>
      </c>
      <c r="CU150" s="209" t="s">
        <v>472</v>
      </c>
      <c r="CV150" s="209" t="s">
        <v>472</v>
      </c>
      <c r="CW150" s="209" t="s">
        <v>472</v>
      </c>
      <c r="CX150" s="209" t="s">
        <v>472</v>
      </c>
      <c r="CY150" s="209" t="s">
        <v>472</v>
      </c>
      <c r="CZ150" s="209" t="s">
        <v>472</v>
      </c>
      <c r="DA150" s="209" t="s">
        <v>472</v>
      </c>
      <c r="DB150" s="209" t="s">
        <v>472</v>
      </c>
      <c r="DC150" s="209" t="s">
        <v>472</v>
      </c>
    </row>
    <row r="151" spans="1:107">
      <c r="A151" s="213" t="s">
        <v>460</v>
      </c>
      <c r="B151" s="209">
        <v>2324</v>
      </c>
      <c r="C151" s="209">
        <v>2324</v>
      </c>
      <c r="D151" s="215">
        <v>11007</v>
      </c>
      <c r="E151" s="216">
        <f t="shared" si="6"/>
        <v>11007</v>
      </c>
      <c r="F151" s="217">
        <v>45688</v>
      </c>
      <c r="G151" s="215" t="s">
        <v>148</v>
      </c>
      <c r="H151" s="215" t="s">
        <v>469</v>
      </c>
      <c r="I151" s="209">
        <v>2021</v>
      </c>
      <c r="J151" s="209" t="s">
        <v>461</v>
      </c>
      <c r="K151" s="209" t="s">
        <v>462</v>
      </c>
      <c r="L151" s="218">
        <v>260378</v>
      </c>
      <c r="M151" s="209" t="s">
        <v>463</v>
      </c>
      <c r="N151" s="209" t="s">
        <v>464</v>
      </c>
      <c r="O151" s="209" t="s">
        <v>465</v>
      </c>
      <c r="P151" s="217">
        <v>44952</v>
      </c>
      <c r="Q151" s="217" t="s">
        <v>560</v>
      </c>
      <c r="R151" s="209" t="s">
        <v>464</v>
      </c>
      <c r="S151" s="209" t="s">
        <v>466</v>
      </c>
      <c r="T151" s="209">
        <v>21</v>
      </c>
      <c r="U151" s="218">
        <v>0</v>
      </c>
      <c r="V151" s="219">
        <v>0</v>
      </c>
      <c r="W151" s="209" t="s">
        <v>467</v>
      </c>
      <c r="X151" s="209" t="s">
        <v>468</v>
      </c>
      <c r="Y151" s="209" t="s">
        <v>468</v>
      </c>
      <c r="Z151" s="209" t="s">
        <v>469</v>
      </c>
      <c r="AA151" s="213" t="s">
        <v>460</v>
      </c>
      <c r="AB151" s="216">
        <f t="shared" si="7"/>
        <v>2324</v>
      </c>
      <c r="AC151" s="216">
        <v>8338</v>
      </c>
      <c r="AD151" s="216">
        <f t="shared" si="8"/>
        <v>8338</v>
      </c>
      <c r="AE151" s="209" t="s">
        <v>560</v>
      </c>
      <c r="AF151" s="209" t="s">
        <v>470</v>
      </c>
      <c r="AG151" s="219">
        <v>1376142</v>
      </c>
      <c r="AH151" s="209" t="s">
        <v>470</v>
      </c>
      <c r="AI151" s="221">
        <v>44797</v>
      </c>
      <c r="AJ151" s="209" t="s">
        <v>471</v>
      </c>
      <c r="AK151" s="209" t="s">
        <v>472</v>
      </c>
      <c r="AL151" s="209" t="s">
        <v>472</v>
      </c>
      <c r="AM151" s="209" t="s">
        <v>472</v>
      </c>
      <c r="AN151" s="209" t="s">
        <v>472</v>
      </c>
      <c r="AO151" s="209" t="s">
        <v>472</v>
      </c>
      <c r="AP151" s="209" t="s">
        <v>472</v>
      </c>
      <c r="AQ151" s="209" t="s">
        <v>472</v>
      </c>
      <c r="AR151" s="209" t="s">
        <v>472</v>
      </c>
      <c r="AS151" s="209" t="s">
        <v>472</v>
      </c>
      <c r="AT151" s="209" t="s">
        <v>472</v>
      </c>
      <c r="AU151" s="209" t="s">
        <v>472</v>
      </c>
      <c r="AV151" s="209" t="s">
        <v>472</v>
      </c>
      <c r="AW151" s="209" t="s">
        <v>472</v>
      </c>
      <c r="AX151" s="209" t="s">
        <v>472</v>
      </c>
      <c r="AY151" s="209" t="s">
        <v>472</v>
      </c>
      <c r="AZ151" s="209" t="s">
        <v>472</v>
      </c>
      <c r="BA151" s="209" t="s">
        <v>472</v>
      </c>
      <c r="BB151" s="209" t="s">
        <v>472</v>
      </c>
      <c r="BC151" s="209" t="s">
        <v>472</v>
      </c>
      <c r="BD151" s="209" t="s">
        <v>472</v>
      </c>
      <c r="BE151" s="209" t="s">
        <v>472</v>
      </c>
      <c r="BF151" s="209" t="s">
        <v>472</v>
      </c>
      <c r="BG151" s="209" t="s">
        <v>472</v>
      </c>
      <c r="BH151" s="209" t="s">
        <v>472</v>
      </c>
      <c r="BI151" s="209" t="s">
        <v>472</v>
      </c>
      <c r="BJ151" s="209" t="s">
        <v>472</v>
      </c>
      <c r="BK151" s="209" t="s">
        <v>472</v>
      </c>
      <c r="BL151" s="209" t="s">
        <v>472</v>
      </c>
      <c r="BM151" s="209" t="s">
        <v>472</v>
      </c>
      <c r="BN151" s="209" t="s">
        <v>472</v>
      </c>
      <c r="BO151" s="209" t="s">
        <v>472</v>
      </c>
      <c r="BP151" s="209" t="s">
        <v>472</v>
      </c>
      <c r="BQ151" s="209" t="s">
        <v>472</v>
      </c>
      <c r="BR151" s="209" t="s">
        <v>472</v>
      </c>
      <c r="BS151" s="209" t="s">
        <v>472</v>
      </c>
      <c r="BT151" s="209" t="s">
        <v>472</v>
      </c>
      <c r="BU151" s="209" t="s">
        <v>472</v>
      </c>
      <c r="BV151" s="209" t="s">
        <v>472</v>
      </c>
      <c r="BW151" s="209" t="s">
        <v>472</v>
      </c>
      <c r="BX151" s="209" t="s">
        <v>472</v>
      </c>
      <c r="BY151" s="209" t="s">
        <v>472</v>
      </c>
      <c r="BZ151" s="209" t="s">
        <v>472</v>
      </c>
      <c r="CA151" s="209" t="s">
        <v>472</v>
      </c>
      <c r="CB151" s="209" t="s">
        <v>472</v>
      </c>
      <c r="CC151" s="209" t="s">
        <v>472</v>
      </c>
      <c r="CD151" s="209" t="s">
        <v>472</v>
      </c>
      <c r="CE151" s="209" t="s">
        <v>472</v>
      </c>
      <c r="CF151" s="209" t="s">
        <v>472</v>
      </c>
      <c r="CG151" s="209" t="s">
        <v>472</v>
      </c>
      <c r="CH151" s="209" t="s">
        <v>472</v>
      </c>
      <c r="CI151" s="209" t="s">
        <v>472</v>
      </c>
      <c r="CJ151" s="209" t="s">
        <v>472</v>
      </c>
      <c r="CK151" s="209" t="s">
        <v>472</v>
      </c>
      <c r="CL151" s="209" t="s">
        <v>472</v>
      </c>
      <c r="CM151" s="209" t="s">
        <v>472</v>
      </c>
      <c r="CN151" s="209" t="s">
        <v>472</v>
      </c>
      <c r="CO151" s="209" t="s">
        <v>472</v>
      </c>
      <c r="CP151" s="209" t="s">
        <v>472</v>
      </c>
      <c r="CQ151" s="209" t="s">
        <v>472</v>
      </c>
      <c r="CR151" s="209" t="s">
        <v>472</v>
      </c>
      <c r="CS151" s="209" t="s">
        <v>472</v>
      </c>
      <c r="CT151" s="209" t="s">
        <v>472</v>
      </c>
      <c r="CU151" s="209" t="s">
        <v>472</v>
      </c>
      <c r="CV151" s="209" t="s">
        <v>472</v>
      </c>
      <c r="CW151" s="209" t="s">
        <v>472</v>
      </c>
      <c r="CX151" s="209" t="s">
        <v>472</v>
      </c>
      <c r="CY151" s="209" t="s">
        <v>472</v>
      </c>
      <c r="CZ151" s="209" t="s">
        <v>472</v>
      </c>
      <c r="DA151" s="209" t="s">
        <v>472</v>
      </c>
      <c r="DB151" s="209" t="s">
        <v>472</v>
      </c>
      <c r="DC151" s="209" t="s">
        <v>472</v>
      </c>
    </row>
    <row r="152" spans="1:107">
      <c r="A152" s="213" t="s">
        <v>460</v>
      </c>
      <c r="B152" s="209">
        <v>2325</v>
      </c>
      <c r="C152" s="209">
        <v>2325</v>
      </c>
      <c r="D152" s="215">
        <v>11058</v>
      </c>
      <c r="E152" s="216">
        <f t="shared" si="6"/>
        <v>11058</v>
      </c>
      <c r="F152" s="217">
        <v>45688</v>
      </c>
      <c r="G152" s="215" t="s">
        <v>148</v>
      </c>
      <c r="H152" s="215" t="s">
        <v>469</v>
      </c>
      <c r="I152" s="209">
        <v>2021</v>
      </c>
      <c r="J152" s="209" t="s">
        <v>461</v>
      </c>
      <c r="K152" s="209" t="s">
        <v>462</v>
      </c>
      <c r="L152" s="218">
        <v>1224136</v>
      </c>
      <c r="M152" s="209" t="s">
        <v>463</v>
      </c>
      <c r="N152" s="209" t="s">
        <v>464</v>
      </c>
      <c r="O152" s="209" t="s">
        <v>465</v>
      </c>
      <c r="P152" s="217">
        <v>44953</v>
      </c>
      <c r="Q152" s="217" t="s">
        <v>559</v>
      </c>
      <c r="R152" s="209" t="s">
        <v>464</v>
      </c>
      <c r="S152" s="209" t="s">
        <v>466</v>
      </c>
      <c r="T152" s="209">
        <v>18</v>
      </c>
      <c r="U152" s="218">
        <v>0</v>
      </c>
      <c r="V152" s="219">
        <v>0</v>
      </c>
      <c r="W152" s="209" t="s">
        <v>467</v>
      </c>
      <c r="X152" s="209" t="s">
        <v>468</v>
      </c>
      <c r="Y152" s="209" t="s">
        <v>468</v>
      </c>
      <c r="Z152" s="209" t="s">
        <v>469</v>
      </c>
      <c r="AA152" s="213" t="s">
        <v>460</v>
      </c>
      <c r="AB152" s="216">
        <f t="shared" si="7"/>
        <v>2325</v>
      </c>
      <c r="AC152" s="216">
        <v>8362</v>
      </c>
      <c r="AD152" s="216">
        <f t="shared" si="8"/>
        <v>8362</v>
      </c>
      <c r="AE152" s="209" t="s">
        <v>559</v>
      </c>
      <c r="AF152" s="209" t="s">
        <v>470</v>
      </c>
      <c r="AG152" s="219">
        <v>5393549</v>
      </c>
      <c r="AH152" s="209" t="s">
        <v>470</v>
      </c>
      <c r="AI152" s="221">
        <v>44847</v>
      </c>
      <c r="AJ152" s="209" t="s">
        <v>471</v>
      </c>
      <c r="AK152" s="209" t="s">
        <v>472</v>
      </c>
      <c r="AL152" s="209" t="s">
        <v>472</v>
      </c>
      <c r="AM152" s="209" t="s">
        <v>472</v>
      </c>
      <c r="AN152" s="209" t="s">
        <v>472</v>
      </c>
      <c r="AO152" s="209" t="s">
        <v>472</v>
      </c>
      <c r="AP152" s="209" t="s">
        <v>472</v>
      </c>
      <c r="AQ152" s="209" t="s">
        <v>472</v>
      </c>
      <c r="AR152" s="209" t="s">
        <v>472</v>
      </c>
      <c r="AS152" s="209" t="s">
        <v>472</v>
      </c>
      <c r="AT152" s="209" t="s">
        <v>472</v>
      </c>
      <c r="AU152" s="209" t="s">
        <v>472</v>
      </c>
      <c r="AV152" s="209" t="s">
        <v>472</v>
      </c>
      <c r="AW152" s="209" t="s">
        <v>472</v>
      </c>
      <c r="AX152" s="209" t="s">
        <v>472</v>
      </c>
      <c r="AY152" s="209" t="s">
        <v>472</v>
      </c>
      <c r="AZ152" s="209" t="s">
        <v>472</v>
      </c>
      <c r="BA152" s="209" t="s">
        <v>472</v>
      </c>
      <c r="BB152" s="209" t="s">
        <v>472</v>
      </c>
      <c r="BC152" s="209" t="s">
        <v>472</v>
      </c>
      <c r="BD152" s="209" t="s">
        <v>472</v>
      </c>
      <c r="BE152" s="209" t="s">
        <v>472</v>
      </c>
      <c r="BF152" s="209" t="s">
        <v>472</v>
      </c>
      <c r="BG152" s="209" t="s">
        <v>472</v>
      </c>
      <c r="BH152" s="209" t="s">
        <v>472</v>
      </c>
      <c r="BI152" s="209" t="s">
        <v>472</v>
      </c>
      <c r="BJ152" s="209" t="s">
        <v>472</v>
      </c>
      <c r="BK152" s="209" t="s">
        <v>472</v>
      </c>
      <c r="BL152" s="209" t="s">
        <v>472</v>
      </c>
      <c r="BM152" s="209" t="s">
        <v>472</v>
      </c>
      <c r="BN152" s="209" t="s">
        <v>472</v>
      </c>
      <c r="BO152" s="209" t="s">
        <v>472</v>
      </c>
      <c r="BP152" s="209" t="s">
        <v>472</v>
      </c>
      <c r="BQ152" s="209" t="s">
        <v>472</v>
      </c>
      <c r="BR152" s="209" t="s">
        <v>472</v>
      </c>
      <c r="BS152" s="209" t="s">
        <v>472</v>
      </c>
      <c r="BT152" s="209" t="s">
        <v>472</v>
      </c>
      <c r="BU152" s="209" t="s">
        <v>472</v>
      </c>
      <c r="BV152" s="209" t="s">
        <v>472</v>
      </c>
      <c r="BW152" s="209" t="s">
        <v>472</v>
      </c>
      <c r="BX152" s="209" t="s">
        <v>472</v>
      </c>
      <c r="BY152" s="209" t="s">
        <v>472</v>
      </c>
      <c r="BZ152" s="209" t="s">
        <v>472</v>
      </c>
      <c r="CA152" s="209" t="s">
        <v>472</v>
      </c>
      <c r="CB152" s="209" t="s">
        <v>472</v>
      </c>
      <c r="CC152" s="209" t="s">
        <v>472</v>
      </c>
      <c r="CD152" s="209" t="s">
        <v>472</v>
      </c>
      <c r="CE152" s="209" t="s">
        <v>472</v>
      </c>
      <c r="CF152" s="209" t="s">
        <v>472</v>
      </c>
      <c r="CG152" s="209" t="s">
        <v>472</v>
      </c>
      <c r="CH152" s="209" t="s">
        <v>472</v>
      </c>
      <c r="CI152" s="209" t="s">
        <v>472</v>
      </c>
      <c r="CJ152" s="209" t="s">
        <v>472</v>
      </c>
      <c r="CK152" s="209" t="s">
        <v>472</v>
      </c>
      <c r="CL152" s="209" t="s">
        <v>472</v>
      </c>
      <c r="CM152" s="209" t="s">
        <v>472</v>
      </c>
      <c r="CN152" s="209" t="s">
        <v>472</v>
      </c>
      <c r="CO152" s="209" t="s">
        <v>472</v>
      </c>
      <c r="CP152" s="209" t="s">
        <v>472</v>
      </c>
      <c r="CQ152" s="209" t="s">
        <v>472</v>
      </c>
      <c r="CR152" s="209" t="s">
        <v>472</v>
      </c>
      <c r="CS152" s="209" t="s">
        <v>472</v>
      </c>
      <c r="CT152" s="209" t="s">
        <v>472</v>
      </c>
      <c r="CU152" s="209" t="s">
        <v>472</v>
      </c>
      <c r="CV152" s="209" t="s">
        <v>472</v>
      </c>
      <c r="CW152" s="209" t="s">
        <v>472</v>
      </c>
      <c r="CX152" s="209" t="s">
        <v>472</v>
      </c>
      <c r="CY152" s="209" t="s">
        <v>472</v>
      </c>
      <c r="CZ152" s="209" t="s">
        <v>472</v>
      </c>
      <c r="DA152" s="209" t="s">
        <v>472</v>
      </c>
      <c r="DB152" s="209" t="s">
        <v>472</v>
      </c>
      <c r="DC152" s="209" t="s">
        <v>472</v>
      </c>
    </row>
    <row r="153" spans="1:107">
      <c r="A153" s="213" t="s">
        <v>460</v>
      </c>
      <c r="B153" s="209">
        <v>2333</v>
      </c>
      <c r="C153" s="209">
        <v>2333</v>
      </c>
      <c r="D153" s="215">
        <v>11059</v>
      </c>
      <c r="E153" s="216">
        <f t="shared" si="6"/>
        <v>11059</v>
      </c>
      <c r="F153" s="217">
        <v>45688</v>
      </c>
      <c r="G153" s="215" t="s">
        <v>148</v>
      </c>
      <c r="H153" s="215" t="s">
        <v>469</v>
      </c>
      <c r="I153" s="209">
        <v>2021</v>
      </c>
      <c r="J153" s="209" t="s">
        <v>461</v>
      </c>
      <c r="K153" s="209" t="s">
        <v>462</v>
      </c>
      <c r="L153" s="218">
        <v>3701808</v>
      </c>
      <c r="M153" s="209" t="s">
        <v>463</v>
      </c>
      <c r="N153" s="209" t="s">
        <v>464</v>
      </c>
      <c r="O153" s="209" t="s">
        <v>465</v>
      </c>
      <c r="P153" s="217">
        <v>44977</v>
      </c>
      <c r="Q153" s="217" t="s">
        <v>560</v>
      </c>
      <c r="R153" s="209" t="s">
        <v>464</v>
      </c>
      <c r="S153" s="209" t="s">
        <v>466</v>
      </c>
      <c r="T153" s="209">
        <v>20</v>
      </c>
      <c r="U153" s="218">
        <v>0</v>
      </c>
      <c r="V153" s="219">
        <v>0</v>
      </c>
      <c r="W153" s="209" t="s">
        <v>467</v>
      </c>
      <c r="X153" s="209" t="s">
        <v>468</v>
      </c>
      <c r="Y153" s="209" t="s">
        <v>468</v>
      </c>
      <c r="Z153" s="209" t="s">
        <v>469</v>
      </c>
      <c r="AA153" s="213" t="s">
        <v>460</v>
      </c>
      <c r="AB153" s="216">
        <f t="shared" si="7"/>
        <v>2333</v>
      </c>
      <c r="AC153" s="216">
        <v>8363</v>
      </c>
      <c r="AD153" s="216">
        <f t="shared" si="8"/>
        <v>8363</v>
      </c>
      <c r="AE153" s="209" t="s">
        <v>560</v>
      </c>
      <c r="AF153" s="209" t="s">
        <v>470</v>
      </c>
      <c r="AG153" s="219">
        <v>14604655</v>
      </c>
      <c r="AH153" s="209" t="s">
        <v>470</v>
      </c>
      <c r="AI153" s="221">
        <v>44860</v>
      </c>
      <c r="AJ153" s="209" t="s">
        <v>471</v>
      </c>
      <c r="AK153" s="209" t="s">
        <v>472</v>
      </c>
      <c r="AL153" s="209" t="s">
        <v>472</v>
      </c>
      <c r="AM153" s="209" t="s">
        <v>472</v>
      </c>
      <c r="AN153" s="209" t="s">
        <v>472</v>
      </c>
      <c r="AO153" s="209" t="s">
        <v>472</v>
      </c>
      <c r="AP153" s="209" t="s">
        <v>472</v>
      </c>
      <c r="AQ153" s="209" t="s">
        <v>472</v>
      </c>
      <c r="AR153" s="209" t="s">
        <v>472</v>
      </c>
      <c r="AS153" s="209" t="s">
        <v>472</v>
      </c>
      <c r="AT153" s="209" t="s">
        <v>472</v>
      </c>
      <c r="AU153" s="209" t="s">
        <v>472</v>
      </c>
      <c r="AV153" s="209" t="s">
        <v>472</v>
      </c>
      <c r="AW153" s="209" t="s">
        <v>472</v>
      </c>
      <c r="AX153" s="209" t="s">
        <v>472</v>
      </c>
      <c r="AY153" s="209" t="s">
        <v>472</v>
      </c>
      <c r="AZ153" s="209" t="s">
        <v>472</v>
      </c>
      <c r="BA153" s="209" t="s">
        <v>472</v>
      </c>
      <c r="BB153" s="209" t="s">
        <v>472</v>
      </c>
      <c r="BC153" s="209" t="s">
        <v>472</v>
      </c>
      <c r="BD153" s="209" t="s">
        <v>472</v>
      </c>
      <c r="BE153" s="209" t="s">
        <v>472</v>
      </c>
      <c r="BF153" s="209" t="s">
        <v>472</v>
      </c>
      <c r="BG153" s="209" t="s">
        <v>472</v>
      </c>
      <c r="BH153" s="209" t="s">
        <v>472</v>
      </c>
      <c r="BI153" s="209" t="s">
        <v>472</v>
      </c>
      <c r="BJ153" s="209" t="s">
        <v>472</v>
      </c>
      <c r="BK153" s="209" t="s">
        <v>472</v>
      </c>
      <c r="BL153" s="209" t="s">
        <v>472</v>
      </c>
      <c r="BM153" s="209" t="s">
        <v>472</v>
      </c>
      <c r="BN153" s="209" t="s">
        <v>472</v>
      </c>
      <c r="BO153" s="209" t="s">
        <v>472</v>
      </c>
      <c r="BP153" s="209" t="s">
        <v>472</v>
      </c>
      <c r="BQ153" s="209" t="s">
        <v>472</v>
      </c>
      <c r="BR153" s="209" t="s">
        <v>472</v>
      </c>
      <c r="BS153" s="209" t="s">
        <v>472</v>
      </c>
      <c r="BT153" s="209" t="s">
        <v>472</v>
      </c>
      <c r="BU153" s="209" t="s">
        <v>472</v>
      </c>
      <c r="BV153" s="209" t="s">
        <v>472</v>
      </c>
      <c r="BW153" s="209" t="s">
        <v>472</v>
      </c>
      <c r="BX153" s="209" t="s">
        <v>472</v>
      </c>
      <c r="BY153" s="209" t="s">
        <v>472</v>
      </c>
      <c r="BZ153" s="209" t="s">
        <v>472</v>
      </c>
      <c r="CA153" s="209" t="s">
        <v>472</v>
      </c>
      <c r="CB153" s="209" t="s">
        <v>472</v>
      </c>
      <c r="CC153" s="209" t="s">
        <v>472</v>
      </c>
      <c r="CD153" s="209" t="s">
        <v>472</v>
      </c>
      <c r="CE153" s="209" t="s">
        <v>472</v>
      </c>
      <c r="CF153" s="209" t="s">
        <v>472</v>
      </c>
      <c r="CG153" s="209" t="s">
        <v>472</v>
      </c>
      <c r="CH153" s="209" t="s">
        <v>472</v>
      </c>
      <c r="CI153" s="209" t="s">
        <v>472</v>
      </c>
      <c r="CJ153" s="209" t="s">
        <v>472</v>
      </c>
      <c r="CK153" s="209" t="s">
        <v>472</v>
      </c>
      <c r="CL153" s="209" t="s">
        <v>472</v>
      </c>
      <c r="CM153" s="209" t="s">
        <v>472</v>
      </c>
      <c r="CN153" s="209" t="s">
        <v>472</v>
      </c>
      <c r="CO153" s="209" t="s">
        <v>472</v>
      </c>
      <c r="CP153" s="209" t="s">
        <v>472</v>
      </c>
      <c r="CQ153" s="209" t="s">
        <v>472</v>
      </c>
      <c r="CR153" s="209" t="s">
        <v>472</v>
      </c>
      <c r="CS153" s="209" t="s">
        <v>472</v>
      </c>
      <c r="CT153" s="209" t="s">
        <v>472</v>
      </c>
      <c r="CU153" s="209" t="s">
        <v>472</v>
      </c>
      <c r="CV153" s="209" t="s">
        <v>472</v>
      </c>
      <c r="CW153" s="209" t="s">
        <v>472</v>
      </c>
      <c r="CX153" s="209" t="s">
        <v>472</v>
      </c>
      <c r="CY153" s="209" t="s">
        <v>472</v>
      </c>
      <c r="CZ153" s="209" t="s">
        <v>472</v>
      </c>
      <c r="DA153" s="209" t="s">
        <v>472</v>
      </c>
      <c r="DB153" s="209" t="s">
        <v>472</v>
      </c>
      <c r="DC153" s="209" t="s">
        <v>472</v>
      </c>
    </row>
    <row r="154" spans="1:107">
      <c r="A154" s="213" t="s">
        <v>460</v>
      </c>
      <c r="B154" s="209">
        <v>2334</v>
      </c>
      <c r="C154" s="209">
        <v>2334</v>
      </c>
      <c r="D154" s="215">
        <v>10619</v>
      </c>
      <c r="E154" s="216">
        <f t="shared" si="6"/>
        <v>10619</v>
      </c>
      <c r="F154" s="217">
        <v>45688</v>
      </c>
      <c r="G154" s="215" t="s">
        <v>148</v>
      </c>
      <c r="H154" s="215" t="s">
        <v>469</v>
      </c>
      <c r="I154" s="209">
        <v>2021</v>
      </c>
      <c r="J154" s="209" t="s">
        <v>461</v>
      </c>
      <c r="K154" s="209" t="s">
        <v>462</v>
      </c>
      <c r="L154" s="218">
        <v>274032</v>
      </c>
      <c r="M154" s="209" t="s">
        <v>463</v>
      </c>
      <c r="N154" s="209" t="s">
        <v>464</v>
      </c>
      <c r="O154" s="209" t="s">
        <v>465</v>
      </c>
      <c r="P154" s="217">
        <v>44987</v>
      </c>
      <c r="Q154" s="217" t="s">
        <v>559</v>
      </c>
      <c r="R154" s="209" t="s">
        <v>464</v>
      </c>
      <c r="S154" s="209" t="s">
        <v>466</v>
      </c>
      <c r="T154" s="209">
        <v>18</v>
      </c>
      <c r="U154" s="218">
        <v>0</v>
      </c>
      <c r="V154" s="219">
        <v>0</v>
      </c>
      <c r="W154" s="209" t="s">
        <v>467</v>
      </c>
      <c r="X154" s="209" t="s">
        <v>468</v>
      </c>
      <c r="Y154" s="209" t="s">
        <v>468</v>
      </c>
      <c r="Z154" s="209" t="s">
        <v>469</v>
      </c>
      <c r="AA154" s="213" t="s">
        <v>460</v>
      </c>
      <c r="AB154" s="216">
        <f t="shared" si="7"/>
        <v>2334</v>
      </c>
      <c r="AC154" s="216">
        <v>7837</v>
      </c>
      <c r="AD154" s="216">
        <f t="shared" si="8"/>
        <v>7837</v>
      </c>
      <c r="AE154" s="209" t="s">
        <v>559</v>
      </c>
      <c r="AF154" s="209" t="s">
        <v>470</v>
      </c>
      <c r="AG154" s="219">
        <v>1281326</v>
      </c>
      <c r="AH154" s="209" t="s">
        <v>470</v>
      </c>
      <c r="AI154" s="221">
        <v>44483</v>
      </c>
      <c r="AJ154" s="209" t="s">
        <v>471</v>
      </c>
      <c r="AK154" s="209" t="s">
        <v>472</v>
      </c>
      <c r="AL154" s="209" t="s">
        <v>472</v>
      </c>
      <c r="AM154" s="209" t="s">
        <v>472</v>
      </c>
      <c r="AN154" s="209" t="s">
        <v>472</v>
      </c>
      <c r="AO154" s="209" t="s">
        <v>472</v>
      </c>
      <c r="AP154" s="209" t="s">
        <v>472</v>
      </c>
      <c r="AQ154" s="209" t="s">
        <v>472</v>
      </c>
      <c r="AR154" s="209" t="s">
        <v>472</v>
      </c>
      <c r="AS154" s="209" t="s">
        <v>472</v>
      </c>
      <c r="AT154" s="209" t="s">
        <v>472</v>
      </c>
      <c r="AU154" s="209" t="s">
        <v>472</v>
      </c>
      <c r="AV154" s="209" t="s">
        <v>472</v>
      </c>
      <c r="AW154" s="209" t="s">
        <v>472</v>
      </c>
      <c r="AX154" s="209" t="s">
        <v>472</v>
      </c>
      <c r="AY154" s="209" t="s">
        <v>472</v>
      </c>
      <c r="AZ154" s="209" t="s">
        <v>472</v>
      </c>
      <c r="BA154" s="209" t="s">
        <v>472</v>
      </c>
      <c r="BB154" s="209" t="s">
        <v>472</v>
      </c>
      <c r="BC154" s="209" t="s">
        <v>472</v>
      </c>
      <c r="BD154" s="209" t="s">
        <v>472</v>
      </c>
      <c r="BE154" s="209" t="s">
        <v>472</v>
      </c>
      <c r="BF154" s="209" t="s">
        <v>472</v>
      </c>
      <c r="BG154" s="209" t="s">
        <v>472</v>
      </c>
      <c r="BH154" s="209" t="s">
        <v>472</v>
      </c>
      <c r="BI154" s="209" t="s">
        <v>472</v>
      </c>
      <c r="BJ154" s="209" t="s">
        <v>472</v>
      </c>
      <c r="BK154" s="209" t="s">
        <v>472</v>
      </c>
      <c r="BL154" s="209" t="s">
        <v>472</v>
      </c>
      <c r="BM154" s="209" t="s">
        <v>472</v>
      </c>
      <c r="BN154" s="209" t="s">
        <v>472</v>
      </c>
      <c r="BO154" s="209" t="s">
        <v>472</v>
      </c>
      <c r="BP154" s="209" t="s">
        <v>472</v>
      </c>
      <c r="BQ154" s="209" t="s">
        <v>472</v>
      </c>
      <c r="BR154" s="209" t="s">
        <v>472</v>
      </c>
      <c r="BS154" s="209" t="s">
        <v>472</v>
      </c>
      <c r="BT154" s="209" t="s">
        <v>472</v>
      </c>
      <c r="BU154" s="209" t="s">
        <v>472</v>
      </c>
      <c r="BV154" s="209" t="s">
        <v>472</v>
      </c>
      <c r="BW154" s="209" t="s">
        <v>472</v>
      </c>
      <c r="BX154" s="209" t="s">
        <v>472</v>
      </c>
      <c r="BY154" s="209" t="s">
        <v>472</v>
      </c>
      <c r="BZ154" s="209" t="s">
        <v>472</v>
      </c>
      <c r="CA154" s="209" t="s">
        <v>472</v>
      </c>
      <c r="CB154" s="209" t="s">
        <v>472</v>
      </c>
      <c r="CC154" s="209" t="s">
        <v>472</v>
      </c>
      <c r="CD154" s="209" t="s">
        <v>472</v>
      </c>
      <c r="CE154" s="209" t="s">
        <v>472</v>
      </c>
      <c r="CF154" s="209" t="s">
        <v>472</v>
      </c>
      <c r="CG154" s="209" t="s">
        <v>472</v>
      </c>
      <c r="CH154" s="209" t="s">
        <v>472</v>
      </c>
      <c r="CI154" s="209" t="s">
        <v>472</v>
      </c>
      <c r="CJ154" s="209" t="s">
        <v>472</v>
      </c>
      <c r="CK154" s="209" t="s">
        <v>472</v>
      </c>
      <c r="CL154" s="209" t="s">
        <v>472</v>
      </c>
      <c r="CM154" s="209" t="s">
        <v>472</v>
      </c>
      <c r="CN154" s="209" t="s">
        <v>472</v>
      </c>
      <c r="CO154" s="209" t="s">
        <v>472</v>
      </c>
      <c r="CP154" s="209" t="s">
        <v>472</v>
      </c>
      <c r="CQ154" s="209" t="s">
        <v>472</v>
      </c>
      <c r="CR154" s="209" t="s">
        <v>472</v>
      </c>
      <c r="CS154" s="209" t="s">
        <v>472</v>
      </c>
      <c r="CT154" s="209" t="s">
        <v>472</v>
      </c>
      <c r="CU154" s="209" t="s">
        <v>472</v>
      </c>
      <c r="CV154" s="209" t="s">
        <v>472</v>
      </c>
      <c r="CW154" s="209" t="s">
        <v>472</v>
      </c>
      <c r="CX154" s="209" t="s">
        <v>472</v>
      </c>
      <c r="CY154" s="209" t="s">
        <v>472</v>
      </c>
      <c r="CZ154" s="209" t="s">
        <v>472</v>
      </c>
      <c r="DA154" s="209" t="s">
        <v>472</v>
      </c>
      <c r="DB154" s="209" t="s">
        <v>472</v>
      </c>
      <c r="DC154" s="209" t="s">
        <v>472</v>
      </c>
    </row>
    <row r="155" spans="1:107">
      <c r="A155" s="213" t="s">
        <v>460</v>
      </c>
      <c r="B155" s="209">
        <v>2335</v>
      </c>
      <c r="C155" s="209">
        <v>2335</v>
      </c>
      <c r="D155" s="215">
        <v>10626</v>
      </c>
      <c r="E155" s="216">
        <f t="shared" si="6"/>
        <v>10626</v>
      </c>
      <c r="F155" s="217">
        <v>45688</v>
      </c>
      <c r="G155" s="215" t="s">
        <v>148</v>
      </c>
      <c r="H155" s="215" t="s">
        <v>469</v>
      </c>
      <c r="I155" s="209">
        <v>2021</v>
      </c>
      <c r="J155" s="209" t="s">
        <v>461</v>
      </c>
      <c r="K155" s="209" t="s">
        <v>462</v>
      </c>
      <c r="L155" s="218">
        <v>340032</v>
      </c>
      <c r="M155" s="209" t="s">
        <v>463</v>
      </c>
      <c r="N155" s="209" t="s">
        <v>464</v>
      </c>
      <c r="O155" s="209" t="s">
        <v>465</v>
      </c>
      <c r="P155" s="217">
        <v>44987</v>
      </c>
      <c r="Q155" s="217" t="s">
        <v>560</v>
      </c>
      <c r="R155" s="209" t="s">
        <v>464</v>
      </c>
      <c r="S155" s="209" t="s">
        <v>466</v>
      </c>
      <c r="T155" s="209">
        <v>19</v>
      </c>
      <c r="U155" s="218">
        <v>0</v>
      </c>
      <c r="V155" s="219">
        <v>0</v>
      </c>
      <c r="W155" s="209" t="s">
        <v>467</v>
      </c>
      <c r="X155" s="209" t="s">
        <v>468</v>
      </c>
      <c r="Y155" s="209" t="s">
        <v>468</v>
      </c>
      <c r="Z155" s="209" t="s">
        <v>469</v>
      </c>
      <c r="AA155" s="213" t="s">
        <v>460</v>
      </c>
      <c r="AB155" s="216">
        <f t="shared" si="7"/>
        <v>2335</v>
      </c>
      <c r="AC155" s="216">
        <v>8178</v>
      </c>
      <c r="AD155" s="216">
        <f t="shared" si="8"/>
        <v>8178</v>
      </c>
      <c r="AE155" s="209" t="s">
        <v>560</v>
      </c>
      <c r="AF155" s="209" t="s">
        <v>470</v>
      </c>
      <c r="AG155" s="219">
        <v>1557322</v>
      </c>
      <c r="AH155" s="209" t="s">
        <v>470</v>
      </c>
      <c r="AI155" s="221">
        <v>44635</v>
      </c>
      <c r="AJ155" s="209" t="s">
        <v>471</v>
      </c>
      <c r="AK155" s="209" t="s">
        <v>472</v>
      </c>
      <c r="AL155" s="209" t="s">
        <v>472</v>
      </c>
      <c r="AM155" s="209" t="s">
        <v>472</v>
      </c>
      <c r="AN155" s="209" t="s">
        <v>472</v>
      </c>
      <c r="AO155" s="209" t="s">
        <v>472</v>
      </c>
      <c r="AP155" s="209" t="s">
        <v>472</v>
      </c>
      <c r="AQ155" s="209" t="s">
        <v>472</v>
      </c>
      <c r="AR155" s="209" t="s">
        <v>472</v>
      </c>
      <c r="AS155" s="209" t="s">
        <v>472</v>
      </c>
      <c r="AT155" s="209" t="s">
        <v>472</v>
      </c>
      <c r="AU155" s="209" t="s">
        <v>472</v>
      </c>
      <c r="AV155" s="209" t="s">
        <v>472</v>
      </c>
      <c r="AW155" s="209" t="s">
        <v>472</v>
      </c>
      <c r="AX155" s="209" t="s">
        <v>472</v>
      </c>
      <c r="AY155" s="209" t="s">
        <v>472</v>
      </c>
      <c r="AZ155" s="209" t="s">
        <v>472</v>
      </c>
      <c r="BA155" s="209" t="s">
        <v>472</v>
      </c>
      <c r="BB155" s="209" t="s">
        <v>472</v>
      </c>
      <c r="BC155" s="209" t="s">
        <v>472</v>
      </c>
      <c r="BD155" s="209" t="s">
        <v>472</v>
      </c>
      <c r="BE155" s="209" t="s">
        <v>472</v>
      </c>
      <c r="BF155" s="209" t="s">
        <v>472</v>
      </c>
      <c r="BG155" s="209" t="s">
        <v>472</v>
      </c>
      <c r="BH155" s="209" t="s">
        <v>472</v>
      </c>
      <c r="BI155" s="209" t="s">
        <v>472</v>
      </c>
      <c r="BJ155" s="209" t="s">
        <v>472</v>
      </c>
      <c r="BK155" s="209" t="s">
        <v>472</v>
      </c>
      <c r="BL155" s="209" t="s">
        <v>472</v>
      </c>
      <c r="BM155" s="209" t="s">
        <v>472</v>
      </c>
      <c r="BN155" s="209" t="s">
        <v>472</v>
      </c>
      <c r="BO155" s="209" t="s">
        <v>472</v>
      </c>
      <c r="BP155" s="209" t="s">
        <v>472</v>
      </c>
      <c r="BQ155" s="209" t="s">
        <v>472</v>
      </c>
      <c r="BR155" s="209" t="s">
        <v>472</v>
      </c>
      <c r="BS155" s="209" t="s">
        <v>472</v>
      </c>
      <c r="BT155" s="209" t="s">
        <v>472</v>
      </c>
      <c r="BU155" s="209" t="s">
        <v>472</v>
      </c>
      <c r="BV155" s="209" t="s">
        <v>472</v>
      </c>
      <c r="BW155" s="209" t="s">
        <v>472</v>
      </c>
      <c r="BX155" s="209" t="s">
        <v>472</v>
      </c>
      <c r="BY155" s="209" t="s">
        <v>472</v>
      </c>
      <c r="BZ155" s="209" t="s">
        <v>472</v>
      </c>
      <c r="CA155" s="209" t="s">
        <v>472</v>
      </c>
      <c r="CB155" s="209" t="s">
        <v>472</v>
      </c>
      <c r="CC155" s="209" t="s">
        <v>472</v>
      </c>
      <c r="CD155" s="209" t="s">
        <v>472</v>
      </c>
      <c r="CE155" s="209" t="s">
        <v>472</v>
      </c>
      <c r="CF155" s="209" t="s">
        <v>472</v>
      </c>
      <c r="CG155" s="209" t="s">
        <v>472</v>
      </c>
      <c r="CH155" s="209" t="s">
        <v>472</v>
      </c>
      <c r="CI155" s="209" t="s">
        <v>472</v>
      </c>
      <c r="CJ155" s="209" t="s">
        <v>472</v>
      </c>
      <c r="CK155" s="209" t="s">
        <v>472</v>
      </c>
      <c r="CL155" s="209" t="s">
        <v>472</v>
      </c>
      <c r="CM155" s="209" t="s">
        <v>472</v>
      </c>
      <c r="CN155" s="209" t="s">
        <v>472</v>
      </c>
      <c r="CO155" s="209" t="s">
        <v>472</v>
      </c>
      <c r="CP155" s="209" t="s">
        <v>472</v>
      </c>
      <c r="CQ155" s="209" t="s">
        <v>472</v>
      </c>
      <c r="CR155" s="209" t="s">
        <v>472</v>
      </c>
      <c r="CS155" s="209" t="s">
        <v>472</v>
      </c>
      <c r="CT155" s="209" t="s">
        <v>472</v>
      </c>
      <c r="CU155" s="209" t="s">
        <v>472</v>
      </c>
      <c r="CV155" s="209" t="s">
        <v>472</v>
      </c>
      <c r="CW155" s="209" t="s">
        <v>472</v>
      </c>
      <c r="CX155" s="209" t="s">
        <v>472</v>
      </c>
      <c r="CY155" s="209" t="s">
        <v>472</v>
      </c>
      <c r="CZ155" s="209" t="s">
        <v>472</v>
      </c>
      <c r="DA155" s="209" t="s">
        <v>472</v>
      </c>
      <c r="DB155" s="209" t="s">
        <v>472</v>
      </c>
      <c r="DC155" s="209" t="s">
        <v>472</v>
      </c>
    </row>
    <row r="156" spans="1:107">
      <c r="A156" s="213" t="s">
        <v>460</v>
      </c>
      <c r="B156" s="209">
        <v>2338</v>
      </c>
      <c r="C156" s="209">
        <v>2338</v>
      </c>
      <c r="D156" s="215">
        <v>11094</v>
      </c>
      <c r="E156" s="216">
        <f t="shared" si="6"/>
        <v>11094</v>
      </c>
      <c r="F156" s="217">
        <v>45688</v>
      </c>
      <c r="G156" s="215" t="s">
        <v>148</v>
      </c>
      <c r="H156" s="215" t="s">
        <v>469</v>
      </c>
      <c r="I156" s="209">
        <v>2021</v>
      </c>
      <c r="J156" s="209" t="s">
        <v>461</v>
      </c>
      <c r="K156" s="209" t="s">
        <v>462</v>
      </c>
      <c r="L156" s="218">
        <v>1553254</v>
      </c>
      <c r="M156" s="209" t="s">
        <v>463</v>
      </c>
      <c r="N156" s="209" t="s">
        <v>464</v>
      </c>
      <c r="O156" s="209" t="s">
        <v>465</v>
      </c>
      <c r="P156" s="217">
        <v>44994</v>
      </c>
      <c r="Q156" s="217" t="s">
        <v>560</v>
      </c>
      <c r="R156" s="209" t="s">
        <v>464</v>
      </c>
      <c r="S156" s="209" t="s">
        <v>466</v>
      </c>
      <c r="T156" s="209">
        <v>19</v>
      </c>
      <c r="U156" s="218">
        <v>15529.2</v>
      </c>
      <c r="V156" s="219">
        <v>30</v>
      </c>
      <c r="W156" s="209" t="s">
        <v>467</v>
      </c>
      <c r="X156" s="209" t="s">
        <v>468</v>
      </c>
      <c r="Y156" s="209" t="s">
        <v>468</v>
      </c>
      <c r="Z156" s="209" t="s">
        <v>469</v>
      </c>
      <c r="AA156" s="213" t="s">
        <v>460</v>
      </c>
      <c r="AB156" s="216">
        <f t="shared" si="7"/>
        <v>2338</v>
      </c>
      <c r="AC156" s="216">
        <v>385</v>
      </c>
      <c r="AD156" s="216">
        <f t="shared" si="8"/>
        <v>385</v>
      </c>
      <c r="AE156" s="209" t="s">
        <v>560</v>
      </c>
      <c r="AF156" s="209" t="s">
        <v>470</v>
      </c>
      <c r="AG156" s="219">
        <v>2535833</v>
      </c>
      <c r="AH156" s="209" t="s">
        <v>470</v>
      </c>
      <c r="AI156" s="221">
        <v>44837</v>
      </c>
      <c r="AJ156" s="209" t="s">
        <v>471</v>
      </c>
      <c r="AK156" s="209" t="s">
        <v>472</v>
      </c>
      <c r="AL156" s="209" t="s">
        <v>472</v>
      </c>
      <c r="AM156" s="209" t="s">
        <v>472</v>
      </c>
      <c r="AN156" s="209" t="s">
        <v>472</v>
      </c>
      <c r="AO156" s="209" t="s">
        <v>472</v>
      </c>
      <c r="AP156" s="209" t="s">
        <v>472</v>
      </c>
      <c r="AQ156" s="209" t="s">
        <v>472</v>
      </c>
      <c r="AR156" s="209" t="s">
        <v>472</v>
      </c>
      <c r="AS156" s="209" t="s">
        <v>472</v>
      </c>
      <c r="AT156" s="209" t="s">
        <v>472</v>
      </c>
      <c r="AU156" s="209" t="s">
        <v>472</v>
      </c>
      <c r="AV156" s="209" t="s">
        <v>472</v>
      </c>
      <c r="AW156" s="209" t="s">
        <v>472</v>
      </c>
      <c r="AX156" s="209" t="s">
        <v>472</v>
      </c>
      <c r="AY156" s="209" t="s">
        <v>472</v>
      </c>
      <c r="AZ156" s="209" t="s">
        <v>472</v>
      </c>
      <c r="BA156" s="209" t="s">
        <v>472</v>
      </c>
      <c r="BB156" s="209" t="s">
        <v>472</v>
      </c>
      <c r="BC156" s="209" t="s">
        <v>472</v>
      </c>
      <c r="BD156" s="209" t="s">
        <v>472</v>
      </c>
      <c r="BE156" s="209" t="s">
        <v>472</v>
      </c>
      <c r="BF156" s="209" t="s">
        <v>472</v>
      </c>
      <c r="BG156" s="209" t="s">
        <v>472</v>
      </c>
      <c r="BH156" s="209" t="s">
        <v>472</v>
      </c>
      <c r="BI156" s="209" t="s">
        <v>472</v>
      </c>
      <c r="BJ156" s="209" t="s">
        <v>472</v>
      </c>
      <c r="BK156" s="209" t="s">
        <v>472</v>
      </c>
      <c r="BL156" s="209" t="s">
        <v>472</v>
      </c>
      <c r="BM156" s="209" t="s">
        <v>472</v>
      </c>
      <c r="BN156" s="209" t="s">
        <v>472</v>
      </c>
      <c r="BO156" s="209" t="s">
        <v>472</v>
      </c>
      <c r="BP156" s="209" t="s">
        <v>472</v>
      </c>
      <c r="BQ156" s="209" t="s">
        <v>472</v>
      </c>
      <c r="BR156" s="209" t="s">
        <v>472</v>
      </c>
      <c r="BS156" s="209" t="s">
        <v>472</v>
      </c>
      <c r="BT156" s="209" t="s">
        <v>472</v>
      </c>
      <c r="BU156" s="209" t="s">
        <v>472</v>
      </c>
      <c r="BV156" s="209" t="s">
        <v>472</v>
      </c>
      <c r="BW156" s="209" t="s">
        <v>472</v>
      </c>
      <c r="BX156" s="209" t="s">
        <v>472</v>
      </c>
      <c r="BY156" s="209" t="s">
        <v>472</v>
      </c>
      <c r="BZ156" s="209" t="s">
        <v>472</v>
      </c>
      <c r="CA156" s="209" t="s">
        <v>472</v>
      </c>
      <c r="CB156" s="209" t="s">
        <v>472</v>
      </c>
      <c r="CC156" s="209" t="s">
        <v>472</v>
      </c>
      <c r="CD156" s="209" t="s">
        <v>472</v>
      </c>
      <c r="CE156" s="209" t="s">
        <v>472</v>
      </c>
      <c r="CF156" s="209" t="s">
        <v>472</v>
      </c>
      <c r="CG156" s="209" t="s">
        <v>472</v>
      </c>
      <c r="CH156" s="209" t="s">
        <v>472</v>
      </c>
      <c r="CI156" s="209" t="s">
        <v>472</v>
      </c>
      <c r="CJ156" s="209" t="s">
        <v>472</v>
      </c>
      <c r="CK156" s="209" t="s">
        <v>472</v>
      </c>
      <c r="CL156" s="209" t="s">
        <v>472</v>
      </c>
      <c r="CM156" s="209" t="s">
        <v>472</v>
      </c>
      <c r="CN156" s="209" t="s">
        <v>472</v>
      </c>
      <c r="CO156" s="209" t="s">
        <v>472</v>
      </c>
      <c r="CP156" s="209" t="s">
        <v>472</v>
      </c>
      <c r="CQ156" s="209" t="s">
        <v>472</v>
      </c>
      <c r="CR156" s="209" t="s">
        <v>472</v>
      </c>
      <c r="CS156" s="209" t="s">
        <v>472</v>
      </c>
      <c r="CT156" s="209" t="s">
        <v>472</v>
      </c>
      <c r="CU156" s="209" t="s">
        <v>472</v>
      </c>
      <c r="CV156" s="209" t="s">
        <v>472</v>
      </c>
      <c r="CW156" s="209" t="s">
        <v>472</v>
      </c>
      <c r="CX156" s="209" t="s">
        <v>472</v>
      </c>
      <c r="CY156" s="209" t="s">
        <v>472</v>
      </c>
      <c r="CZ156" s="209" t="s">
        <v>472</v>
      </c>
      <c r="DA156" s="209" t="s">
        <v>472</v>
      </c>
      <c r="DB156" s="209" t="s">
        <v>472</v>
      </c>
      <c r="DC156" s="209" t="s">
        <v>472</v>
      </c>
    </row>
    <row r="157" spans="1:107">
      <c r="A157" s="213" t="s">
        <v>460</v>
      </c>
      <c r="B157" s="209">
        <v>2339</v>
      </c>
      <c r="C157" s="209">
        <v>2339</v>
      </c>
      <c r="D157" s="215">
        <v>11064</v>
      </c>
      <c r="E157" s="216">
        <f t="shared" si="6"/>
        <v>11064</v>
      </c>
      <c r="F157" s="217">
        <v>45688</v>
      </c>
      <c r="G157" s="215" t="s">
        <v>148</v>
      </c>
      <c r="H157" s="215" t="s">
        <v>469</v>
      </c>
      <c r="I157" s="209">
        <v>2021</v>
      </c>
      <c r="J157" s="209" t="s">
        <v>461</v>
      </c>
      <c r="K157" s="209" t="s">
        <v>462</v>
      </c>
      <c r="L157" s="218">
        <v>904638</v>
      </c>
      <c r="M157" s="209" t="s">
        <v>463</v>
      </c>
      <c r="N157" s="209" t="s">
        <v>464</v>
      </c>
      <c r="O157" s="209" t="s">
        <v>465</v>
      </c>
      <c r="P157" s="217">
        <v>44998</v>
      </c>
      <c r="Q157" s="217" t="s">
        <v>559</v>
      </c>
      <c r="R157" s="209" t="s">
        <v>464</v>
      </c>
      <c r="S157" s="209" t="s">
        <v>466</v>
      </c>
      <c r="T157" s="209">
        <v>20</v>
      </c>
      <c r="U157" s="218">
        <v>0</v>
      </c>
      <c r="V157" s="219">
        <v>0</v>
      </c>
      <c r="W157" s="209" t="s">
        <v>467</v>
      </c>
      <c r="X157" s="209" t="s">
        <v>468</v>
      </c>
      <c r="Y157" s="209" t="s">
        <v>468</v>
      </c>
      <c r="Z157" s="209" t="s">
        <v>469</v>
      </c>
      <c r="AA157" s="213" t="s">
        <v>460</v>
      </c>
      <c r="AB157" s="216">
        <f t="shared" si="7"/>
        <v>2339</v>
      </c>
      <c r="AC157" s="216">
        <v>8000</v>
      </c>
      <c r="AD157" s="216">
        <f t="shared" si="8"/>
        <v>8000</v>
      </c>
      <c r="AE157" s="209" t="s">
        <v>559</v>
      </c>
      <c r="AF157" s="209" t="s">
        <v>470</v>
      </c>
      <c r="AG157" s="219">
        <v>2632661</v>
      </c>
      <c r="AH157" s="209" t="s">
        <v>470</v>
      </c>
      <c r="AI157" s="221">
        <v>44883</v>
      </c>
      <c r="AJ157" s="209" t="s">
        <v>471</v>
      </c>
      <c r="AK157" s="209" t="s">
        <v>472</v>
      </c>
      <c r="AL157" s="209" t="s">
        <v>472</v>
      </c>
      <c r="AM157" s="209" t="s">
        <v>472</v>
      </c>
      <c r="AN157" s="209" t="s">
        <v>472</v>
      </c>
      <c r="AO157" s="209" t="s">
        <v>472</v>
      </c>
      <c r="AP157" s="209" t="s">
        <v>472</v>
      </c>
      <c r="AQ157" s="209" t="s">
        <v>472</v>
      </c>
      <c r="AR157" s="209" t="s">
        <v>472</v>
      </c>
      <c r="AS157" s="209" t="s">
        <v>472</v>
      </c>
      <c r="AT157" s="209" t="s">
        <v>472</v>
      </c>
      <c r="AU157" s="209" t="s">
        <v>472</v>
      </c>
      <c r="AV157" s="209" t="s">
        <v>472</v>
      </c>
      <c r="AW157" s="209" t="s">
        <v>472</v>
      </c>
      <c r="AX157" s="209" t="s">
        <v>472</v>
      </c>
      <c r="AY157" s="209" t="s">
        <v>472</v>
      </c>
      <c r="AZ157" s="209" t="s">
        <v>472</v>
      </c>
      <c r="BA157" s="209" t="s">
        <v>472</v>
      </c>
      <c r="BB157" s="209" t="s">
        <v>472</v>
      </c>
      <c r="BC157" s="209" t="s">
        <v>472</v>
      </c>
      <c r="BD157" s="209" t="s">
        <v>472</v>
      </c>
      <c r="BE157" s="209" t="s">
        <v>472</v>
      </c>
      <c r="BF157" s="209" t="s">
        <v>472</v>
      </c>
      <c r="BG157" s="209" t="s">
        <v>472</v>
      </c>
      <c r="BH157" s="209" t="s">
        <v>472</v>
      </c>
      <c r="BI157" s="209" t="s">
        <v>472</v>
      </c>
      <c r="BJ157" s="209" t="s">
        <v>472</v>
      </c>
      <c r="BK157" s="209" t="s">
        <v>472</v>
      </c>
      <c r="BL157" s="209" t="s">
        <v>472</v>
      </c>
      <c r="BM157" s="209" t="s">
        <v>472</v>
      </c>
      <c r="BN157" s="209" t="s">
        <v>472</v>
      </c>
      <c r="BO157" s="209" t="s">
        <v>472</v>
      </c>
      <c r="BP157" s="209" t="s">
        <v>472</v>
      </c>
      <c r="BQ157" s="209" t="s">
        <v>472</v>
      </c>
      <c r="BR157" s="209" t="s">
        <v>472</v>
      </c>
      <c r="BS157" s="209" t="s">
        <v>472</v>
      </c>
      <c r="BT157" s="209" t="s">
        <v>472</v>
      </c>
      <c r="BU157" s="209" t="s">
        <v>472</v>
      </c>
      <c r="BV157" s="209" t="s">
        <v>472</v>
      </c>
      <c r="BW157" s="209" t="s">
        <v>472</v>
      </c>
      <c r="BX157" s="209" t="s">
        <v>472</v>
      </c>
      <c r="BY157" s="209" t="s">
        <v>472</v>
      </c>
      <c r="BZ157" s="209" t="s">
        <v>472</v>
      </c>
      <c r="CA157" s="209" t="s">
        <v>472</v>
      </c>
      <c r="CB157" s="209" t="s">
        <v>472</v>
      </c>
      <c r="CC157" s="209" t="s">
        <v>472</v>
      </c>
      <c r="CD157" s="209" t="s">
        <v>472</v>
      </c>
      <c r="CE157" s="209" t="s">
        <v>472</v>
      </c>
      <c r="CF157" s="209" t="s">
        <v>472</v>
      </c>
      <c r="CG157" s="209" t="s">
        <v>472</v>
      </c>
      <c r="CH157" s="209" t="s">
        <v>472</v>
      </c>
      <c r="CI157" s="209" t="s">
        <v>472</v>
      </c>
      <c r="CJ157" s="209" t="s">
        <v>472</v>
      </c>
      <c r="CK157" s="209" t="s">
        <v>472</v>
      </c>
      <c r="CL157" s="209" t="s">
        <v>472</v>
      </c>
      <c r="CM157" s="209" t="s">
        <v>472</v>
      </c>
      <c r="CN157" s="209" t="s">
        <v>472</v>
      </c>
      <c r="CO157" s="209" t="s">
        <v>472</v>
      </c>
      <c r="CP157" s="209" t="s">
        <v>472</v>
      </c>
      <c r="CQ157" s="209" t="s">
        <v>472</v>
      </c>
      <c r="CR157" s="209" t="s">
        <v>472</v>
      </c>
      <c r="CS157" s="209" t="s">
        <v>472</v>
      </c>
      <c r="CT157" s="209" t="s">
        <v>472</v>
      </c>
      <c r="CU157" s="209" t="s">
        <v>472</v>
      </c>
      <c r="CV157" s="209" t="s">
        <v>472</v>
      </c>
      <c r="CW157" s="209" t="s">
        <v>472</v>
      </c>
      <c r="CX157" s="209" t="s">
        <v>472</v>
      </c>
      <c r="CY157" s="209" t="s">
        <v>472</v>
      </c>
      <c r="CZ157" s="209" t="s">
        <v>472</v>
      </c>
      <c r="DA157" s="209" t="s">
        <v>472</v>
      </c>
      <c r="DB157" s="209" t="s">
        <v>472</v>
      </c>
      <c r="DC157" s="209" t="s">
        <v>472</v>
      </c>
    </row>
    <row r="158" spans="1:107">
      <c r="A158" s="213" t="s">
        <v>460</v>
      </c>
      <c r="B158" s="209">
        <v>2360</v>
      </c>
      <c r="C158" s="209">
        <v>2360</v>
      </c>
      <c r="D158" s="215">
        <v>11105</v>
      </c>
      <c r="E158" s="216">
        <f t="shared" si="6"/>
        <v>11105</v>
      </c>
      <c r="F158" s="217">
        <v>45688</v>
      </c>
      <c r="G158" s="215" t="s">
        <v>148</v>
      </c>
      <c r="H158" s="215" t="s">
        <v>469</v>
      </c>
      <c r="I158" s="209">
        <v>2021</v>
      </c>
      <c r="J158" s="209" t="s">
        <v>461</v>
      </c>
      <c r="K158" s="209" t="s">
        <v>462</v>
      </c>
      <c r="L158" s="218">
        <v>3996840</v>
      </c>
      <c r="M158" s="209" t="s">
        <v>463</v>
      </c>
      <c r="N158" s="209" t="s">
        <v>464</v>
      </c>
      <c r="O158" s="209" t="s">
        <v>465</v>
      </c>
      <c r="P158" s="217">
        <v>45041</v>
      </c>
      <c r="Q158" s="217" t="s">
        <v>559</v>
      </c>
      <c r="R158" s="209" t="s">
        <v>464</v>
      </c>
      <c r="S158" s="209" t="s">
        <v>466</v>
      </c>
      <c r="T158" s="209">
        <v>17</v>
      </c>
      <c r="U158" s="218">
        <v>0</v>
      </c>
      <c r="V158" s="219">
        <v>0</v>
      </c>
      <c r="W158" s="209" t="s">
        <v>467</v>
      </c>
      <c r="X158" s="209" t="s">
        <v>468</v>
      </c>
      <c r="Y158" s="209" t="s">
        <v>468</v>
      </c>
      <c r="Z158" s="209" t="s">
        <v>469</v>
      </c>
      <c r="AA158" s="213" t="s">
        <v>460</v>
      </c>
      <c r="AB158" s="216">
        <f t="shared" si="7"/>
        <v>2360</v>
      </c>
      <c r="AC158" s="216">
        <v>8354</v>
      </c>
      <c r="AD158" s="216">
        <f t="shared" si="8"/>
        <v>8354</v>
      </c>
      <c r="AE158" s="209" t="s">
        <v>559</v>
      </c>
      <c r="AF158" s="209" t="s">
        <v>470</v>
      </c>
      <c r="AG158" s="219">
        <v>19334866</v>
      </c>
      <c r="AH158" s="209" t="s">
        <v>470</v>
      </c>
      <c r="AI158" s="221">
        <v>44851</v>
      </c>
      <c r="AJ158" s="209" t="s">
        <v>471</v>
      </c>
      <c r="AK158" s="209" t="s">
        <v>472</v>
      </c>
      <c r="AL158" s="209" t="s">
        <v>472</v>
      </c>
      <c r="AM158" s="209" t="s">
        <v>472</v>
      </c>
      <c r="AN158" s="209" t="s">
        <v>472</v>
      </c>
      <c r="AO158" s="209" t="s">
        <v>472</v>
      </c>
      <c r="AP158" s="209" t="s">
        <v>472</v>
      </c>
      <c r="AQ158" s="209" t="s">
        <v>472</v>
      </c>
      <c r="AR158" s="209" t="s">
        <v>472</v>
      </c>
      <c r="AS158" s="209" t="s">
        <v>472</v>
      </c>
      <c r="AT158" s="209" t="s">
        <v>472</v>
      </c>
      <c r="AU158" s="209" t="s">
        <v>472</v>
      </c>
      <c r="AV158" s="209" t="s">
        <v>472</v>
      </c>
      <c r="AW158" s="209" t="s">
        <v>472</v>
      </c>
      <c r="AX158" s="209" t="s">
        <v>472</v>
      </c>
      <c r="AY158" s="209" t="s">
        <v>472</v>
      </c>
      <c r="AZ158" s="209" t="s">
        <v>472</v>
      </c>
      <c r="BA158" s="209" t="s">
        <v>472</v>
      </c>
      <c r="BB158" s="209" t="s">
        <v>472</v>
      </c>
      <c r="BC158" s="209" t="s">
        <v>472</v>
      </c>
      <c r="BD158" s="209" t="s">
        <v>472</v>
      </c>
      <c r="BE158" s="209" t="s">
        <v>472</v>
      </c>
      <c r="BF158" s="209" t="s">
        <v>472</v>
      </c>
      <c r="BG158" s="209" t="s">
        <v>472</v>
      </c>
      <c r="BH158" s="209" t="s">
        <v>472</v>
      </c>
      <c r="BI158" s="209" t="s">
        <v>472</v>
      </c>
      <c r="BJ158" s="209" t="s">
        <v>472</v>
      </c>
      <c r="BK158" s="209" t="s">
        <v>472</v>
      </c>
      <c r="BL158" s="209" t="s">
        <v>472</v>
      </c>
      <c r="BM158" s="209" t="s">
        <v>472</v>
      </c>
      <c r="BN158" s="209" t="s">
        <v>472</v>
      </c>
      <c r="BO158" s="209" t="s">
        <v>472</v>
      </c>
      <c r="BP158" s="209" t="s">
        <v>472</v>
      </c>
      <c r="BQ158" s="209" t="s">
        <v>472</v>
      </c>
      <c r="BR158" s="209" t="s">
        <v>472</v>
      </c>
      <c r="BS158" s="209" t="s">
        <v>472</v>
      </c>
      <c r="BT158" s="209" t="s">
        <v>472</v>
      </c>
      <c r="BU158" s="209" t="s">
        <v>472</v>
      </c>
      <c r="BV158" s="209" t="s">
        <v>472</v>
      </c>
      <c r="BW158" s="209" t="s">
        <v>472</v>
      </c>
      <c r="BX158" s="209" t="s">
        <v>472</v>
      </c>
      <c r="BY158" s="209" t="s">
        <v>472</v>
      </c>
      <c r="BZ158" s="209" t="s">
        <v>472</v>
      </c>
      <c r="CA158" s="209" t="s">
        <v>472</v>
      </c>
      <c r="CB158" s="209" t="s">
        <v>472</v>
      </c>
      <c r="CC158" s="209" t="s">
        <v>472</v>
      </c>
      <c r="CD158" s="209" t="s">
        <v>472</v>
      </c>
      <c r="CE158" s="209" t="s">
        <v>472</v>
      </c>
      <c r="CF158" s="209" t="s">
        <v>472</v>
      </c>
      <c r="CG158" s="209" t="s">
        <v>472</v>
      </c>
      <c r="CH158" s="209" t="s">
        <v>472</v>
      </c>
      <c r="CI158" s="209" t="s">
        <v>472</v>
      </c>
      <c r="CJ158" s="209" t="s">
        <v>472</v>
      </c>
      <c r="CK158" s="209" t="s">
        <v>472</v>
      </c>
      <c r="CL158" s="209" t="s">
        <v>472</v>
      </c>
      <c r="CM158" s="209" t="s">
        <v>472</v>
      </c>
      <c r="CN158" s="209" t="s">
        <v>472</v>
      </c>
      <c r="CO158" s="209" t="s">
        <v>472</v>
      </c>
      <c r="CP158" s="209" t="s">
        <v>472</v>
      </c>
      <c r="CQ158" s="209" t="s">
        <v>472</v>
      </c>
      <c r="CR158" s="209" t="s">
        <v>472</v>
      </c>
      <c r="CS158" s="209" t="s">
        <v>472</v>
      </c>
      <c r="CT158" s="209" t="s">
        <v>472</v>
      </c>
      <c r="CU158" s="209" t="s">
        <v>472</v>
      </c>
      <c r="CV158" s="209" t="s">
        <v>472</v>
      </c>
      <c r="CW158" s="209" t="s">
        <v>472</v>
      </c>
      <c r="CX158" s="209" t="s">
        <v>472</v>
      </c>
      <c r="CY158" s="209" t="s">
        <v>472</v>
      </c>
      <c r="CZ158" s="209" t="s">
        <v>472</v>
      </c>
      <c r="DA158" s="209" t="s">
        <v>472</v>
      </c>
      <c r="DB158" s="209" t="s">
        <v>472</v>
      </c>
      <c r="DC158" s="209" t="s">
        <v>472</v>
      </c>
    </row>
    <row r="159" spans="1:107">
      <c r="A159" s="213" t="s">
        <v>460</v>
      </c>
      <c r="B159" s="209">
        <v>2367</v>
      </c>
      <c r="C159" s="209">
        <v>2367</v>
      </c>
      <c r="D159" s="215">
        <v>11039</v>
      </c>
      <c r="E159" s="216">
        <f t="shared" si="6"/>
        <v>11039</v>
      </c>
      <c r="F159" s="217">
        <v>45688</v>
      </c>
      <c r="G159" s="215" t="s">
        <v>148</v>
      </c>
      <c r="H159" s="215" t="s">
        <v>469</v>
      </c>
      <c r="I159" s="209">
        <v>2021</v>
      </c>
      <c r="J159" s="209" t="s">
        <v>461</v>
      </c>
      <c r="K159" s="209" t="s">
        <v>462</v>
      </c>
      <c r="L159" s="218">
        <v>2678255</v>
      </c>
      <c r="M159" s="209" t="s">
        <v>463</v>
      </c>
      <c r="N159" s="209" t="s">
        <v>464</v>
      </c>
      <c r="O159" s="209" t="s">
        <v>465</v>
      </c>
      <c r="P159" s="217">
        <v>45056</v>
      </c>
      <c r="Q159" s="217" t="s">
        <v>558</v>
      </c>
      <c r="R159" s="209" t="s">
        <v>464</v>
      </c>
      <c r="S159" s="209" t="s">
        <v>466</v>
      </c>
      <c r="T159" s="209">
        <v>16</v>
      </c>
      <c r="U159" s="218">
        <v>0</v>
      </c>
      <c r="V159" s="219">
        <v>0</v>
      </c>
      <c r="W159" s="209" t="s">
        <v>467</v>
      </c>
      <c r="X159" s="209" t="s">
        <v>468</v>
      </c>
      <c r="Y159" s="209" t="s">
        <v>468</v>
      </c>
      <c r="Z159" s="209" t="s">
        <v>469</v>
      </c>
      <c r="AA159" s="213" t="s">
        <v>460</v>
      </c>
      <c r="AB159" s="216">
        <f t="shared" si="7"/>
        <v>2367</v>
      </c>
      <c r="AC159" s="216">
        <v>8335</v>
      </c>
      <c r="AD159" s="216">
        <f t="shared" si="8"/>
        <v>8335</v>
      </c>
      <c r="AE159" s="209" t="s">
        <v>558</v>
      </c>
      <c r="AF159" s="209" t="s">
        <v>470</v>
      </c>
      <c r="AG159" s="219">
        <v>10498822</v>
      </c>
      <c r="AH159" s="209" t="s">
        <v>470</v>
      </c>
      <c r="AI159" s="221">
        <v>44813</v>
      </c>
      <c r="AJ159" s="209" t="s">
        <v>471</v>
      </c>
      <c r="AK159" s="209" t="s">
        <v>472</v>
      </c>
      <c r="AL159" s="209" t="s">
        <v>472</v>
      </c>
      <c r="AM159" s="209" t="s">
        <v>472</v>
      </c>
      <c r="AN159" s="209" t="s">
        <v>472</v>
      </c>
      <c r="AO159" s="209" t="s">
        <v>472</v>
      </c>
      <c r="AP159" s="209" t="s">
        <v>472</v>
      </c>
      <c r="AQ159" s="209" t="s">
        <v>472</v>
      </c>
      <c r="AR159" s="209" t="s">
        <v>472</v>
      </c>
      <c r="AS159" s="209" t="s">
        <v>472</v>
      </c>
      <c r="AT159" s="209" t="s">
        <v>472</v>
      </c>
      <c r="AU159" s="209" t="s">
        <v>472</v>
      </c>
      <c r="AV159" s="209" t="s">
        <v>472</v>
      </c>
      <c r="AW159" s="209" t="s">
        <v>472</v>
      </c>
      <c r="AX159" s="209" t="s">
        <v>472</v>
      </c>
      <c r="AY159" s="209" t="s">
        <v>472</v>
      </c>
      <c r="AZ159" s="209" t="s">
        <v>472</v>
      </c>
      <c r="BA159" s="209" t="s">
        <v>472</v>
      </c>
      <c r="BB159" s="209" t="s">
        <v>472</v>
      </c>
      <c r="BC159" s="209" t="s">
        <v>472</v>
      </c>
      <c r="BD159" s="209" t="s">
        <v>472</v>
      </c>
      <c r="BE159" s="209" t="s">
        <v>472</v>
      </c>
      <c r="BF159" s="209" t="s">
        <v>472</v>
      </c>
      <c r="BG159" s="209" t="s">
        <v>472</v>
      </c>
      <c r="BH159" s="209" t="s">
        <v>472</v>
      </c>
      <c r="BI159" s="209" t="s">
        <v>472</v>
      </c>
      <c r="BJ159" s="209" t="s">
        <v>472</v>
      </c>
      <c r="BK159" s="209" t="s">
        <v>472</v>
      </c>
      <c r="BL159" s="209" t="s">
        <v>472</v>
      </c>
      <c r="BM159" s="209" t="s">
        <v>472</v>
      </c>
      <c r="BN159" s="209" t="s">
        <v>472</v>
      </c>
      <c r="BO159" s="209" t="s">
        <v>472</v>
      </c>
      <c r="BP159" s="209" t="s">
        <v>472</v>
      </c>
      <c r="BQ159" s="209" t="s">
        <v>472</v>
      </c>
      <c r="BR159" s="209" t="s">
        <v>472</v>
      </c>
      <c r="BS159" s="209" t="s">
        <v>472</v>
      </c>
      <c r="BT159" s="209" t="s">
        <v>472</v>
      </c>
      <c r="BU159" s="209" t="s">
        <v>472</v>
      </c>
      <c r="BV159" s="209" t="s">
        <v>472</v>
      </c>
      <c r="BW159" s="209" t="s">
        <v>472</v>
      </c>
      <c r="BX159" s="209" t="s">
        <v>472</v>
      </c>
      <c r="BY159" s="209" t="s">
        <v>472</v>
      </c>
      <c r="BZ159" s="209" t="s">
        <v>472</v>
      </c>
      <c r="CA159" s="209" t="s">
        <v>472</v>
      </c>
      <c r="CB159" s="209" t="s">
        <v>472</v>
      </c>
      <c r="CC159" s="209" t="s">
        <v>472</v>
      </c>
      <c r="CD159" s="209" t="s">
        <v>472</v>
      </c>
      <c r="CE159" s="209" t="s">
        <v>472</v>
      </c>
      <c r="CF159" s="209" t="s">
        <v>472</v>
      </c>
      <c r="CG159" s="209" t="s">
        <v>472</v>
      </c>
      <c r="CH159" s="209" t="s">
        <v>472</v>
      </c>
      <c r="CI159" s="209" t="s">
        <v>472</v>
      </c>
      <c r="CJ159" s="209" t="s">
        <v>472</v>
      </c>
      <c r="CK159" s="209" t="s">
        <v>472</v>
      </c>
      <c r="CL159" s="209" t="s">
        <v>472</v>
      </c>
      <c r="CM159" s="209" t="s">
        <v>472</v>
      </c>
      <c r="CN159" s="209" t="s">
        <v>472</v>
      </c>
      <c r="CO159" s="209" t="s">
        <v>472</v>
      </c>
      <c r="CP159" s="209" t="s">
        <v>472</v>
      </c>
      <c r="CQ159" s="209" t="s">
        <v>472</v>
      </c>
      <c r="CR159" s="209" t="s">
        <v>472</v>
      </c>
      <c r="CS159" s="209" t="s">
        <v>472</v>
      </c>
      <c r="CT159" s="209" t="s">
        <v>472</v>
      </c>
      <c r="CU159" s="209" t="s">
        <v>472</v>
      </c>
      <c r="CV159" s="209" t="s">
        <v>472</v>
      </c>
      <c r="CW159" s="209" t="s">
        <v>472</v>
      </c>
      <c r="CX159" s="209" t="s">
        <v>472</v>
      </c>
      <c r="CY159" s="209" t="s">
        <v>472</v>
      </c>
      <c r="CZ159" s="209" t="s">
        <v>472</v>
      </c>
      <c r="DA159" s="209" t="s">
        <v>472</v>
      </c>
      <c r="DB159" s="209" t="s">
        <v>472</v>
      </c>
      <c r="DC159" s="209" t="s">
        <v>472</v>
      </c>
    </row>
    <row r="160" spans="1:107">
      <c r="A160" s="213" t="s">
        <v>460</v>
      </c>
      <c r="B160" s="209">
        <v>2368</v>
      </c>
      <c r="C160" s="209">
        <v>2368</v>
      </c>
      <c r="D160" s="215">
        <v>11088</v>
      </c>
      <c r="E160" s="216">
        <f t="shared" si="6"/>
        <v>11088</v>
      </c>
      <c r="F160" s="217">
        <v>45688</v>
      </c>
      <c r="G160" s="215" t="s">
        <v>148</v>
      </c>
      <c r="H160" s="215" t="s">
        <v>469</v>
      </c>
      <c r="I160" s="209">
        <v>2021</v>
      </c>
      <c r="J160" s="209" t="s">
        <v>461</v>
      </c>
      <c r="K160" s="209" t="s">
        <v>462</v>
      </c>
      <c r="L160" s="218">
        <v>8736600</v>
      </c>
      <c r="M160" s="209" t="s">
        <v>463</v>
      </c>
      <c r="N160" s="209" t="s">
        <v>464</v>
      </c>
      <c r="O160" s="209" t="s">
        <v>465</v>
      </c>
      <c r="P160" s="217">
        <v>45062</v>
      </c>
      <c r="Q160" s="217" t="s">
        <v>560</v>
      </c>
      <c r="R160" s="209" t="s">
        <v>464</v>
      </c>
      <c r="S160" s="209" t="s">
        <v>466</v>
      </c>
      <c r="T160" s="209">
        <v>18</v>
      </c>
      <c r="U160" s="218">
        <v>0</v>
      </c>
      <c r="V160" s="219">
        <v>0</v>
      </c>
      <c r="W160" s="209" t="s">
        <v>467</v>
      </c>
      <c r="X160" s="209" t="s">
        <v>468</v>
      </c>
      <c r="Y160" s="209" t="s">
        <v>468</v>
      </c>
      <c r="Z160" s="209" t="s">
        <v>469</v>
      </c>
      <c r="AA160" s="213" t="s">
        <v>460</v>
      </c>
      <c r="AB160" s="216">
        <f t="shared" si="7"/>
        <v>2368</v>
      </c>
      <c r="AC160" s="216">
        <v>8375</v>
      </c>
      <c r="AD160" s="216">
        <f t="shared" si="8"/>
        <v>8375</v>
      </c>
      <c r="AE160" s="209" t="s">
        <v>560</v>
      </c>
      <c r="AF160" s="209" t="s">
        <v>470</v>
      </c>
      <c r="AG160" s="219">
        <v>34866716</v>
      </c>
      <c r="AH160" s="209" t="s">
        <v>470</v>
      </c>
      <c r="AI160" s="221">
        <v>44893</v>
      </c>
      <c r="AJ160" s="209" t="s">
        <v>471</v>
      </c>
      <c r="AK160" s="209" t="s">
        <v>472</v>
      </c>
      <c r="AL160" s="209" t="s">
        <v>472</v>
      </c>
      <c r="AM160" s="209" t="s">
        <v>472</v>
      </c>
      <c r="AN160" s="209" t="s">
        <v>472</v>
      </c>
      <c r="AO160" s="209" t="s">
        <v>472</v>
      </c>
      <c r="AP160" s="209" t="s">
        <v>472</v>
      </c>
      <c r="AQ160" s="209" t="s">
        <v>472</v>
      </c>
      <c r="AR160" s="209" t="s">
        <v>472</v>
      </c>
      <c r="AS160" s="209" t="s">
        <v>472</v>
      </c>
      <c r="AT160" s="209" t="s">
        <v>472</v>
      </c>
      <c r="AU160" s="209" t="s">
        <v>472</v>
      </c>
      <c r="AV160" s="209" t="s">
        <v>472</v>
      </c>
      <c r="AW160" s="209" t="s">
        <v>472</v>
      </c>
      <c r="AX160" s="209" t="s">
        <v>472</v>
      </c>
      <c r="AY160" s="209" t="s">
        <v>472</v>
      </c>
      <c r="AZ160" s="209" t="s">
        <v>472</v>
      </c>
      <c r="BA160" s="209" t="s">
        <v>472</v>
      </c>
      <c r="BB160" s="209" t="s">
        <v>472</v>
      </c>
      <c r="BC160" s="209" t="s">
        <v>472</v>
      </c>
      <c r="BD160" s="209" t="s">
        <v>472</v>
      </c>
      <c r="BE160" s="209" t="s">
        <v>472</v>
      </c>
      <c r="BF160" s="209" t="s">
        <v>472</v>
      </c>
      <c r="BG160" s="209" t="s">
        <v>472</v>
      </c>
      <c r="BH160" s="209" t="s">
        <v>472</v>
      </c>
      <c r="BI160" s="209" t="s">
        <v>472</v>
      </c>
      <c r="BJ160" s="209" t="s">
        <v>472</v>
      </c>
      <c r="BK160" s="209" t="s">
        <v>472</v>
      </c>
      <c r="BL160" s="209" t="s">
        <v>472</v>
      </c>
      <c r="BM160" s="209" t="s">
        <v>472</v>
      </c>
      <c r="BN160" s="209" t="s">
        <v>472</v>
      </c>
      <c r="BO160" s="209" t="s">
        <v>472</v>
      </c>
      <c r="BP160" s="209" t="s">
        <v>472</v>
      </c>
      <c r="BQ160" s="209" t="s">
        <v>472</v>
      </c>
      <c r="BR160" s="209" t="s">
        <v>472</v>
      </c>
      <c r="BS160" s="209" t="s">
        <v>472</v>
      </c>
      <c r="BT160" s="209" t="s">
        <v>472</v>
      </c>
      <c r="BU160" s="209" t="s">
        <v>472</v>
      </c>
      <c r="BV160" s="209" t="s">
        <v>472</v>
      </c>
      <c r="BW160" s="209" t="s">
        <v>472</v>
      </c>
      <c r="BX160" s="209" t="s">
        <v>472</v>
      </c>
      <c r="BY160" s="209" t="s">
        <v>472</v>
      </c>
      <c r="BZ160" s="209" t="s">
        <v>472</v>
      </c>
      <c r="CA160" s="209" t="s">
        <v>472</v>
      </c>
      <c r="CB160" s="209" t="s">
        <v>472</v>
      </c>
      <c r="CC160" s="209" t="s">
        <v>472</v>
      </c>
      <c r="CD160" s="209" t="s">
        <v>472</v>
      </c>
      <c r="CE160" s="209" t="s">
        <v>472</v>
      </c>
      <c r="CF160" s="209" t="s">
        <v>472</v>
      </c>
      <c r="CG160" s="209" t="s">
        <v>472</v>
      </c>
      <c r="CH160" s="209" t="s">
        <v>472</v>
      </c>
      <c r="CI160" s="209" t="s">
        <v>472</v>
      </c>
      <c r="CJ160" s="209" t="s">
        <v>472</v>
      </c>
      <c r="CK160" s="209" t="s">
        <v>472</v>
      </c>
      <c r="CL160" s="209" t="s">
        <v>472</v>
      </c>
      <c r="CM160" s="209" t="s">
        <v>472</v>
      </c>
      <c r="CN160" s="209" t="s">
        <v>472</v>
      </c>
      <c r="CO160" s="209" t="s">
        <v>472</v>
      </c>
      <c r="CP160" s="209" t="s">
        <v>472</v>
      </c>
      <c r="CQ160" s="209" t="s">
        <v>472</v>
      </c>
      <c r="CR160" s="209" t="s">
        <v>472</v>
      </c>
      <c r="CS160" s="209" t="s">
        <v>472</v>
      </c>
      <c r="CT160" s="209" t="s">
        <v>472</v>
      </c>
      <c r="CU160" s="209" t="s">
        <v>472</v>
      </c>
      <c r="CV160" s="209" t="s">
        <v>472</v>
      </c>
      <c r="CW160" s="209" t="s">
        <v>472</v>
      </c>
      <c r="CX160" s="209" t="s">
        <v>472</v>
      </c>
      <c r="CY160" s="209" t="s">
        <v>472</v>
      </c>
      <c r="CZ160" s="209" t="s">
        <v>472</v>
      </c>
      <c r="DA160" s="209" t="s">
        <v>472</v>
      </c>
      <c r="DB160" s="209" t="s">
        <v>472</v>
      </c>
      <c r="DC160" s="209" t="s">
        <v>472</v>
      </c>
    </row>
    <row r="161" spans="1:107">
      <c r="A161" s="213" t="s">
        <v>460</v>
      </c>
      <c r="B161" s="209">
        <v>2370</v>
      </c>
      <c r="C161" s="209">
        <v>2370</v>
      </c>
      <c r="D161" s="215">
        <v>11122</v>
      </c>
      <c r="E161" s="216">
        <f t="shared" si="6"/>
        <v>11122</v>
      </c>
      <c r="F161" s="217">
        <v>45688</v>
      </c>
      <c r="G161" s="215" t="s">
        <v>148</v>
      </c>
      <c r="H161" s="215" t="s">
        <v>469</v>
      </c>
      <c r="I161" s="209">
        <v>2021</v>
      </c>
      <c r="J161" s="209" t="s">
        <v>461</v>
      </c>
      <c r="K161" s="209" t="s">
        <v>462</v>
      </c>
      <c r="L161" s="218">
        <v>1107432</v>
      </c>
      <c r="M161" s="209" t="s">
        <v>463</v>
      </c>
      <c r="N161" s="209" t="s">
        <v>464</v>
      </c>
      <c r="O161" s="209" t="s">
        <v>465</v>
      </c>
      <c r="P161" s="217">
        <v>45068</v>
      </c>
      <c r="Q161" s="217" t="s">
        <v>559</v>
      </c>
      <c r="R161" s="209" t="s">
        <v>464</v>
      </c>
      <c r="S161" s="209" t="s">
        <v>466</v>
      </c>
      <c r="T161" s="209">
        <v>12</v>
      </c>
      <c r="U161" s="218">
        <v>0</v>
      </c>
      <c r="V161" s="219">
        <v>0</v>
      </c>
      <c r="W161" s="209" t="s">
        <v>467</v>
      </c>
      <c r="X161" s="209" t="s">
        <v>468</v>
      </c>
      <c r="Y161" s="209" t="s">
        <v>468</v>
      </c>
      <c r="Z161" s="209" t="s">
        <v>469</v>
      </c>
      <c r="AA161" s="213" t="s">
        <v>460</v>
      </c>
      <c r="AB161" s="216">
        <f t="shared" si="7"/>
        <v>2370</v>
      </c>
      <c r="AC161" s="216">
        <v>8381</v>
      </c>
      <c r="AD161" s="216">
        <f t="shared" si="8"/>
        <v>8381</v>
      </c>
      <c r="AE161" s="209" t="s">
        <v>559</v>
      </c>
      <c r="AF161" s="209" t="s">
        <v>470</v>
      </c>
      <c r="AG161" s="219">
        <v>4970978</v>
      </c>
      <c r="AH161" s="209" t="s">
        <v>470</v>
      </c>
      <c r="AI161" s="221">
        <v>44901</v>
      </c>
      <c r="AJ161" s="209" t="s">
        <v>471</v>
      </c>
      <c r="AK161" s="209" t="s">
        <v>472</v>
      </c>
      <c r="AL161" s="209" t="s">
        <v>472</v>
      </c>
      <c r="AM161" s="209" t="s">
        <v>472</v>
      </c>
      <c r="AN161" s="209" t="s">
        <v>472</v>
      </c>
      <c r="AO161" s="209" t="s">
        <v>472</v>
      </c>
      <c r="AP161" s="209" t="s">
        <v>472</v>
      </c>
      <c r="AQ161" s="209" t="s">
        <v>472</v>
      </c>
      <c r="AR161" s="209" t="s">
        <v>472</v>
      </c>
      <c r="AS161" s="209" t="s">
        <v>472</v>
      </c>
      <c r="AT161" s="209" t="s">
        <v>472</v>
      </c>
      <c r="AU161" s="209" t="s">
        <v>472</v>
      </c>
      <c r="AV161" s="209" t="s">
        <v>472</v>
      </c>
      <c r="AW161" s="209" t="s">
        <v>472</v>
      </c>
      <c r="AX161" s="209" t="s">
        <v>472</v>
      </c>
      <c r="AY161" s="209" t="s">
        <v>472</v>
      </c>
      <c r="AZ161" s="209" t="s">
        <v>472</v>
      </c>
      <c r="BA161" s="209" t="s">
        <v>472</v>
      </c>
      <c r="BB161" s="209" t="s">
        <v>472</v>
      </c>
      <c r="BC161" s="209" t="s">
        <v>472</v>
      </c>
      <c r="BD161" s="209" t="s">
        <v>472</v>
      </c>
      <c r="BE161" s="209" t="s">
        <v>472</v>
      </c>
      <c r="BF161" s="209" t="s">
        <v>472</v>
      </c>
      <c r="BG161" s="209" t="s">
        <v>472</v>
      </c>
      <c r="BH161" s="209" t="s">
        <v>472</v>
      </c>
      <c r="BI161" s="209" t="s">
        <v>472</v>
      </c>
      <c r="BJ161" s="209" t="s">
        <v>472</v>
      </c>
      <c r="BK161" s="209" t="s">
        <v>472</v>
      </c>
      <c r="BL161" s="209" t="s">
        <v>472</v>
      </c>
      <c r="BM161" s="209" t="s">
        <v>472</v>
      </c>
      <c r="BN161" s="209" t="s">
        <v>472</v>
      </c>
      <c r="BO161" s="209" t="s">
        <v>472</v>
      </c>
      <c r="BP161" s="209" t="s">
        <v>472</v>
      </c>
      <c r="BQ161" s="209" t="s">
        <v>472</v>
      </c>
      <c r="BR161" s="209" t="s">
        <v>472</v>
      </c>
      <c r="BS161" s="209" t="s">
        <v>472</v>
      </c>
      <c r="BT161" s="209" t="s">
        <v>472</v>
      </c>
      <c r="BU161" s="209" t="s">
        <v>472</v>
      </c>
      <c r="BV161" s="209" t="s">
        <v>472</v>
      </c>
      <c r="BW161" s="209" t="s">
        <v>472</v>
      </c>
      <c r="BX161" s="209" t="s">
        <v>472</v>
      </c>
      <c r="BY161" s="209" t="s">
        <v>472</v>
      </c>
      <c r="BZ161" s="209" t="s">
        <v>472</v>
      </c>
      <c r="CA161" s="209" t="s">
        <v>472</v>
      </c>
      <c r="CB161" s="209" t="s">
        <v>472</v>
      </c>
      <c r="CC161" s="209" t="s">
        <v>472</v>
      </c>
      <c r="CD161" s="209" t="s">
        <v>472</v>
      </c>
      <c r="CE161" s="209" t="s">
        <v>472</v>
      </c>
      <c r="CF161" s="209" t="s">
        <v>472</v>
      </c>
      <c r="CG161" s="209" t="s">
        <v>472</v>
      </c>
      <c r="CH161" s="209" t="s">
        <v>472</v>
      </c>
      <c r="CI161" s="209" t="s">
        <v>472</v>
      </c>
      <c r="CJ161" s="209" t="s">
        <v>472</v>
      </c>
      <c r="CK161" s="209" t="s">
        <v>472</v>
      </c>
      <c r="CL161" s="209" t="s">
        <v>472</v>
      </c>
      <c r="CM161" s="209" t="s">
        <v>472</v>
      </c>
      <c r="CN161" s="209" t="s">
        <v>472</v>
      </c>
      <c r="CO161" s="209" t="s">
        <v>472</v>
      </c>
      <c r="CP161" s="209" t="s">
        <v>472</v>
      </c>
      <c r="CQ161" s="209" t="s">
        <v>472</v>
      </c>
      <c r="CR161" s="209" t="s">
        <v>472</v>
      </c>
      <c r="CS161" s="209" t="s">
        <v>472</v>
      </c>
      <c r="CT161" s="209" t="s">
        <v>472</v>
      </c>
      <c r="CU161" s="209" t="s">
        <v>472</v>
      </c>
      <c r="CV161" s="209" t="s">
        <v>472</v>
      </c>
      <c r="CW161" s="209" t="s">
        <v>472</v>
      </c>
      <c r="CX161" s="209" t="s">
        <v>472</v>
      </c>
      <c r="CY161" s="209" t="s">
        <v>472</v>
      </c>
      <c r="CZ161" s="209" t="s">
        <v>472</v>
      </c>
      <c r="DA161" s="209" t="s">
        <v>472</v>
      </c>
      <c r="DB161" s="209" t="s">
        <v>472</v>
      </c>
      <c r="DC161" s="209" t="s">
        <v>472</v>
      </c>
    </row>
    <row r="162" spans="1:107">
      <c r="A162" s="213" t="s">
        <v>460</v>
      </c>
      <c r="B162" s="209">
        <v>2379</v>
      </c>
      <c r="C162" s="209">
        <v>2379</v>
      </c>
      <c r="D162" s="215">
        <v>10917</v>
      </c>
      <c r="E162" s="216">
        <f t="shared" si="6"/>
        <v>10917</v>
      </c>
      <c r="F162" s="217">
        <v>45688</v>
      </c>
      <c r="G162" s="215" t="s">
        <v>148</v>
      </c>
      <c r="H162" s="215" t="s">
        <v>469</v>
      </c>
      <c r="I162" s="209">
        <v>2021</v>
      </c>
      <c r="J162" s="209" t="s">
        <v>461</v>
      </c>
      <c r="K162" s="209" t="s">
        <v>462</v>
      </c>
      <c r="L162" s="218">
        <v>3135912</v>
      </c>
      <c r="M162" s="209" t="s">
        <v>463</v>
      </c>
      <c r="N162" s="209" t="s">
        <v>464</v>
      </c>
      <c r="O162" s="209" t="s">
        <v>465</v>
      </c>
      <c r="P162" s="217">
        <v>45099</v>
      </c>
      <c r="Q162" s="217" t="s">
        <v>559</v>
      </c>
      <c r="R162" s="209" t="s">
        <v>464</v>
      </c>
      <c r="S162" s="209" t="s">
        <v>466</v>
      </c>
      <c r="T162" s="209">
        <v>12</v>
      </c>
      <c r="U162" s="218">
        <v>0</v>
      </c>
      <c r="V162" s="219">
        <v>0</v>
      </c>
      <c r="W162" s="209" t="s">
        <v>467</v>
      </c>
      <c r="X162" s="209" t="s">
        <v>468</v>
      </c>
      <c r="Y162" s="209" t="s">
        <v>468</v>
      </c>
      <c r="Z162" s="209" t="s">
        <v>469</v>
      </c>
      <c r="AA162" s="213" t="s">
        <v>460</v>
      </c>
      <c r="AB162" s="216">
        <f t="shared" si="7"/>
        <v>2379</v>
      </c>
      <c r="AC162" s="216">
        <v>8289</v>
      </c>
      <c r="AD162" s="216">
        <f t="shared" si="8"/>
        <v>8289</v>
      </c>
      <c r="AE162" s="209" t="s">
        <v>559</v>
      </c>
      <c r="AF162" s="209" t="s">
        <v>470</v>
      </c>
      <c r="AG162" s="219">
        <v>14434605</v>
      </c>
      <c r="AH162" s="209" t="s">
        <v>470</v>
      </c>
      <c r="AI162" s="221">
        <v>44636</v>
      </c>
      <c r="AJ162" s="209" t="s">
        <v>471</v>
      </c>
      <c r="AK162" s="209" t="s">
        <v>472</v>
      </c>
      <c r="AL162" s="209" t="s">
        <v>472</v>
      </c>
      <c r="AM162" s="209" t="s">
        <v>472</v>
      </c>
      <c r="AN162" s="209" t="s">
        <v>472</v>
      </c>
      <c r="AO162" s="209" t="s">
        <v>472</v>
      </c>
      <c r="AP162" s="209" t="s">
        <v>472</v>
      </c>
      <c r="AQ162" s="209" t="s">
        <v>472</v>
      </c>
      <c r="AR162" s="209" t="s">
        <v>472</v>
      </c>
      <c r="AS162" s="209" t="s">
        <v>472</v>
      </c>
      <c r="AT162" s="209" t="s">
        <v>472</v>
      </c>
      <c r="AU162" s="209" t="s">
        <v>472</v>
      </c>
      <c r="AV162" s="209" t="s">
        <v>472</v>
      </c>
      <c r="AW162" s="209" t="s">
        <v>472</v>
      </c>
      <c r="AX162" s="209" t="s">
        <v>472</v>
      </c>
      <c r="AY162" s="209" t="s">
        <v>472</v>
      </c>
      <c r="AZ162" s="209" t="s">
        <v>472</v>
      </c>
      <c r="BA162" s="209" t="s">
        <v>472</v>
      </c>
      <c r="BB162" s="209" t="s">
        <v>472</v>
      </c>
      <c r="BC162" s="209" t="s">
        <v>472</v>
      </c>
      <c r="BD162" s="209" t="s">
        <v>472</v>
      </c>
      <c r="BE162" s="209" t="s">
        <v>472</v>
      </c>
      <c r="BF162" s="209" t="s">
        <v>472</v>
      </c>
      <c r="BG162" s="209" t="s">
        <v>472</v>
      </c>
      <c r="BH162" s="209" t="s">
        <v>472</v>
      </c>
      <c r="BI162" s="209" t="s">
        <v>472</v>
      </c>
      <c r="BJ162" s="209" t="s">
        <v>472</v>
      </c>
      <c r="BK162" s="209" t="s">
        <v>472</v>
      </c>
      <c r="BL162" s="209" t="s">
        <v>472</v>
      </c>
      <c r="BM162" s="209" t="s">
        <v>472</v>
      </c>
      <c r="BN162" s="209" t="s">
        <v>472</v>
      </c>
      <c r="BO162" s="209" t="s">
        <v>472</v>
      </c>
      <c r="BP162" s="209" t="s">
        <v>472</v>
      </c>
      <c r="BQ162" s="209" t="s">
        <v>472</v>
      </c>
      <c r="BR162" s="209" t="s">
        <v>472</v>
      </c>
      <c r="BS162" s="209" t="s">
        <v>472</v>
      </c>
      <c r="BT162" s="209" t="s">
        <v>472</v>
      </c>
      <c r="BU162" s="209" t="s">
        <v>472</v>
      </c>
      <c r="BV162" s="209" t="s">
        <v>472</v>
      </c>
      <c r="BW162" s="209" t="s">
        <v>472</v>
      </c>
      <c r="BX162" s="209" t="s">
        <v>472</v>
      </c>
      <c r="BY162" s="209" t="s">
        <v>472</v>
      </c>
      <c r="BZ162" s="209" t="s">
        <v>472</v>
      </c>
      <c r="CA162" s="209" t="s">
        <v>472</v>
      </c>
      <c r="CB162" s="209" t="s">
        <v>472</v>
      </c>
      <c r="CC162" s="209" t="s">
        <v>472</v>
      </c>
      <c r="CD162" s="209" t="s">
        <v>472</v>
      </c>
      <c r="CE162" s="209" t="s">
        <v>472</v>
      </c>
      <c r="CF162" s="209" t="s">
        <v>472</v>
      </c>
      <c r="CG162" s="209" t="s">
        <v>472</v>
      </c>
      <c r="CH162" s="209" t="s">
        <v>472</v>
      </c>
      <c r="CI162" s="209" t="s">
        <v>472</v>
      </c>
      <c r="CJ162" s="209" t="s">
        <v>472</v>
      </c>
      <c r="CK162" s="209" t="s">
        <v>472</v>
      </c>
      <c r="CL162" s="209" t="s">
        <v>472</v>
      </c>
      <c r="CM162" s="209" t="s">
        <v>472</v>
      </c>
      <c r="CN162" s="209" t="s">
        <v>472</v>
      </c>
      <c r="CO162" s="209" t="s">
        <v>472</v>
      </c>
      <c r="CP162" s="209" t="s">
        <v>472</v>
      </c>
      <c r="CQ162" s="209" t="s">
        <v>472</v>
      </c>
      <c r="CR162" s="209" t="s">
        <v>472</v>
      </c>
      <c r="CS162" s="209" t="s">
        <v>472</v>
      </c>
      <c r="CT162" s="209" t="s">
        <v>472</v>
      </c>
      <c r="CU162" s="209" t="s">
        <v>472</v>
      </c>
      <c r="CV162" s="209" t="s">
        <v>472</v>
      </c>
      <c r="CW162" s="209" t="s">
        <v>472</v>
      </c>
      <c r="CX162" s="209" t="s">
        <v>472</v>
      </c>
      <c r="CY162" s="209" t="s">
        <v>472</v>
      </c>
      <c r="CZ162" s="209" t="s">
        <v>472</v>
      </c>
      <c r="DA162" s="209" t="s">
        <v>472</v>
      </c>
      <c r="DB162" s="209" t="s">
        <v>472</v>
      </c>
      <c r="DC162" s="209" t="s">
        <v>472</v>
      </c>
    </row>
    <row r="163" spans="1:107">
      <c r="A163" s="213" t="s">
        <v>460</v>
      </c>
      <c r="B163" s="209">
        <v>2380</v>
      </c>
      <c r="C163" s="209">
        <v>2380</v>
      </c>
      <c r="D163" s="215">
        <v>11149</v>
      </c>
      <c r="E163" s="216">
        <f t="shared" si="6"/>
        <v>11149</v>
      </c>
      <c r="F163" s="217">
        <v>45688</v>
      </c>
      <c r="G163" s="215" t="s">
        <v>148</v>
      </c>
      <c r="H163" s="215" t="s">
        <v>469</v>
      </c>
      <c r="I163" s="209">
        <v>2021</v>
      </c>
      <c r="J163" s="209" t="s">
        <v>461</v>
      </c>
      <c r="K163" s="209" t="s">
        <v>462</v>
      </c>
      <c r="L163" s="218">
        <v>1446444</v>
      </c>
      <c r="M163" s="209" t="s">
        <v>463</v>
      </c>
      <c r="N163" s="209" t="s">
        <v>464</v>
      </c>
      <c r="O163" s="209" t="s">
        <v>465</v>
      </c>
      <c r="P163" s="217">
        <v>45100</v>
      </c>
      <c r="Q163" s="217" t="s">
        <v>559</v>
      </c>
      <c r="R163" s="209" t="s">
        <v>464</v>
      </c>
      <c r="S163" s="209" t="s">
        <v>466</v>
      </c>
      <c r="T163" s="209">
        <v>13</v>
      </c>
      <c r="U163" s="218">
        <v>83112.56</v>
      </c>
      <c r="V163" s="219">
        <v>49.810493023389611</v>
      </c>
      <c r="W163" s="209" t="s">
        <v>467</v>
      </c>
      <c r="X163" s="209" t="s">
        <v>468</v>
      </c>
      <c r="Y163" s="209" t="s">
        <v>468</v>
      </c>
      <c r="Z163" s="209" t="s">
        <v>469</v>
      </c>
      <c r="AA163" s="213" t="s">
        <v>460</v>
      </c>
      <c r="AB163" s="216">
        <f t="shared" si="7"/>
        <v>2380</v>
      </c>
      <c r="AC163" s="216">
        <v>8396</v>
      </c>
      <c r="AD163" s="216">
        <f t="shared" si="8"/>
        <v>8396</v>
      </c>
      <c r="AE163" s="209" t="s">
        <v>559</v>
      </c>
      <c r="AF163" s="209" t="s">
        <v>470</v>
      </c>
      <c r="AG163" s="219">
        <v>6173903</v>
      </c>
      <c r="AH163" s="209" t="s">
        <v>470</v>
      </c>
      <c r="AI163" s="221">
        <v>45019</v>
      </c>
      <c r="AJ163" s="209" t="s">
        <v>471</v>
      </c>
      <c r="AK163" s="209" t="s">
        <v>472</v>
      </c>
      <c r="AL163" s="209" t="s">
        <v>472</v>
      </c>
      <c r="AM163" s="209" t="s">
        <v>472</v>
      </c>
      <c r="AN163" s="209" t="s">
        <v>472</v>
      </c>
      <c r="AO163" s="209" t="s">
        <v>472</v>
      </c>
      <c r="AP163" s="209" t="s">
        <v>472</v>
      </c>
      <c r="AQ163" s="209" t="s">
        <v>472</v>
      </c>
      <c r="AR163" s="209" t="s">
        <v>472</v>
      </c>
      <c r="AS163" s="209" t="s">
        <v>472</v>
      </c>
      <c r="AT163" s="209" t="s">
        <v>472</v>
      </c>
      <c r="AU163" s="209" t="s">
        <v>472</v>
      </c>
      <c r="AV163" s="209" t="s">
        <v>472</v>
      </c>
      <c r="AW163" s="209" t="s">
        <v>472</v>
      </c>
      <c r="AX163" s="209" t="s">
        <v>472</v>
      </c>
      <c r="AY163" s="209" t="s">
        <v>472</v>
      </c>
      <c r="AZ163" s="209" t="s">
        <v>472</v>
      </c>
      <c r="BA163" s="209" t="s">
        <v>472</v>
      </c>
      <c r="BB163" s="209" t="s">
        <v>472</v>
      </c>
      <c r="BC163" s="209" t="s">
        <v>472</v>
      </c>
      <c r="BD163" s="209" t="s">
        <v>472</v>
      </c>
      <c r="BE163" s="209" t="s">
        <v>472</v>
      </c>
      <c r="BF163" s="209" t="s">
        <v>472</v>
      </c>
      <c r="BG163" s="209" t="s">
        <v>472</v>
      </c>
      <c r="BH163" s="209" t="s">
        <v>472</v>
      </c>
      <c r="BI163" s="209" t="s">
        <v>472</v>
      </c>
      <c r="BJ163" s="209" t="s">
        <v>472</v>
      </c>
      <c r="BK163" s="209" t="s">
        <v>472</v>
      </c>
      <c r="BL163" s="209" t="s">
        <v>472</v>
      </c>
      <c r="BM163" s="209" t="s">
        <v>472</v>
      </c>
      <c r="BN163" s="209" t="s">
        <v>472</v>
      </c>
      <c r="BO163" s="209" t="s">
        <v>472</v>
      </c>
      <c r="BP163" s="209" t="s">
        <v>472</v>
      </c>
      <c r="BQ163" s="209" t="s">
        <v>472</v>
      </c>
      <c r="BR163" s="209" t="s">
        <v>472</v>
      </c>
      <c r="BS163" s="209" t="s">
        <v>472</v>
      </c>
      <c r="BT163" s="209" t="s">
        <v>472</v>
      </c>
      <c r="BU163" s="209" t="s">
        <v>472</v>
      </c>
      <c r="BV163" s="209" t="s">
        <v>472</v>
      </c>
      <c r="BW163" s="209" t="s">
        <v>472</v>
      </c>
      <c r="BX163" s="209" t="s">
        <v>472</v>
      </c>
      <c r="BY163" s="209" t="s">
        <v>472</v>
      </c>
      <c r="BZ163" s="209" t="s">
        <v>472</v>
      </c>
      <c r="CA163" s="209" t="s">
        <v>472</v>
      </c>
      <c r="CB163" s="209" t="s">
        <v>472</v>
      </c>
      <c r="CC163" s="209" t="s">
        <v>472</v>
      </c>
      <c r="CD163" s="209" t="s">
        <v>472</v>
      </c>
      <c r="CE163" s="209" t="s">
        <v>472</v>
      </c>
      <c r="CF163" s="209" t="s">
        <v>472</v>
      </c>
      <c r="CG163" s="209" t="s">
        <v>472</v>
      </c>
      <c r="CH163" s="209" t="s">
        <v>472</v>
      </c>
      <c r="CI163" s="209" t="s">
        <v>472</v>
      </c>
      <c r="CJ163" s="209" t="s">
        <v>472</v>
      </c>
      <c r="CK163" s="209" t="s">
        <v>472</v>
      </c>
      <c r="CL163" s="209" t="s">
        <v>472</v>
      </c>
      <c r="CM163" s="209" t="s">
        <v>472</v>
      </c>
      <c r="CN163" s="209" t="s">
        <v>472</v>
      </c>
      <c r="CO163" s="209" t="s">
        <v>472</v>
      </c>
      <c r="CP163" s="209" t="s">
        <v>472</v>
      </c>
      <c r="CQ163" s="209" t="s">
        <v>472</v>
      </c>
      <c r="CR163" s="209" t="s">
        <v>472</v>
      </c>
      <c r="CS163" s="209" t="s">
        <v>472</v>
      </c>
      <c r="CT163" s="209" t="s">
        <v>472</v>
      </c>
      <c r="CU163" s="209" t="s">
        <v>472</v>
      </c>
      <c r="CV163" s="209" t="s">
        <v>472</v>
      </c>
      <c r="CW163" s="209" t="s">
        <v>472</v>
      </c>
      <c r="CX163" s="209" t="s">
        <v>472</v>
      </c>
      <c r="CY163" s="209" t="s">
        <v>472</v>
      </c>
      <c r="CZ163" s="209" t="s">
        <v>472</v>
      </c>
      <c r="DA163" s="209" t="s">
        <v>472</v>
      </c>
      <c r="DB163" s="209" t="s">
        <v>472</v>
      </c>
      <c r="DC163" s="209" t="s">
        <v>472</v>
      </c>
    </row>
    <row r="164" spans="1:107">
      <c r="A164" s="213" t="s">
        <v>460</v>
      </c>
      <c r="B164" s="209">
        <v>2382</v>
      </c>
      <c r="C164" s="209">
        <v>2382</v>
      </c>
      <c r="D164" s="215">
        <v>11040</v>
      </c>
      <c r="E164" s="216">
        <f t="shared" si="6"/>
        <v>11040</v>
      </c>
      <c r="F164" s="217">
        <v>45688</v>
      </c>
      <c r="G164" s="215" t="s">
        <v>148</v>
      </c>
      <c r="H164" s="215" t="s">
        <v>469</v>
      </c>
      <c r="I164" s="209">
        <v>2021</v>
      </c>
      <c r="J164" s="209" t="s">
        <v>461</v>
      </c>
      <c r="K164" s="209" t="s">
        <v>462</v>
      </c>
      <c r="L164" s="218">
        <v>6065814</v>
      </c>
      <c r="M164" s="209" t="s">
        <v>463</v>
      </c>
      <c r="N164" s="209" t="s">
        <v>464</v>
      </c>
      <c r="O164" s="209" t="s">
        <v>465</v>
      </c>
      <c r="P164" s="217">
        <v>45104</v>
      </c>
      <c r="Q164" s="217" t="s">
        <v>558</v>
      </c>
      <c r="R164" s="209" t="s">
        <v>464</v>
      </c>
      <c r="S164" s="209" t="s">
        <v>466</v>
      </c>
      <c r="T164" s="209">
        <v>15</v>
      </c>
      <c r="U164" s="218">
        <v>0</v>
      </c>
      <c r="V164" s="219">
        <v>0</v>
      </c>
      <c r="W164" s="209" t="s">
        <v>467</v>
      </c>
      <c r="X164" s="209" t="s">
        <v>468</v>
      </c>
      <c r="Y164" s="209" t="s">
        <v>468</v>
      </c>
      <c r="Z164" s="209" t="s">
        <v>469</v>
      </c>
      <c r="AA164" s="213" t="s">
        <v>460</v>
      </c>
      <c r="AB164" s="216">
        <f t="shared" si="7"/>
        <v>2382</v>
      </c>
      <c r="AC164" s="216">
        <v>8337</v>
      </c>
      <c r="AD164" s="216">
        <f t="shared" si="8"/>
        <v>8337</v>
      </c>
      <c r="AE164" s="209" t="s">
        <v>558</v>
      </c>
      <c r="AF164" s="209" t="s">
        <v>470</v>
      </c>
      <c r="AG164" s="219">
        <v>26711046</v>
      </c>
      <c r="AH164" s="209" t="s">
        <v>470</v>
      </c>
      <c r="AI164" s="221">
        <v>44812</v>
      </c>
      <c r="AJ164" s="209" t="s">
        <v>471</v>
      </c>
      <c r="AK164" s="209" t="s">
        <v>472</v>
      </c>
      <c r="AL164" s="209" t="s">
        <v>472</v>
      </c>
      <c r="AM164" s="209" t="s">
        <v>472</v>
      </c>
      <c r="AN164" s="209" t="s">
        <v>472</v>
      </c>
      <c r="AO164" s="209" t="s">
        <v>472</v>
      </c>
      <c r="AP164" s="209" t="s">
        <v>472</v>
      </c>
      <c r="AQ164" s="209" t="s">
        <v>472</v>
      </c>
      <c r="AR164" s="209" t="s">
        <v>472</v>
      </c>
      <c r="AS164" s="209" t="s">
        <v>472</v>
      </c>
      <c r="AT164" s="209" t="s">
        <v>472</v>
      </c>
      <c r="AU164" s="209" t="s">
        <v>472</v>
      </c>
      <c r="AV164" s="209" t="s">
        <v>472</v>
      </c>
      <c r="AW164" s="209" t="s">
        <v>472</v>
      </c>
      <c r="AX164" s="209" t="s">
        <v>472</v>
      </c>
      <c r="AY164" s="209" t="s">
        <v>472</v>
      </c>
      <c r="AZ164" s="209" t="s">
        <v>472</v>
      </c>
      <c r="BA164" s="209" t="s">
        <v>472</v>
      </c>
      <c r="BB164" s="209" t="s">
        <v>472</v>
      </c>
      <c r="BC164" s="209" t="s">
        <v>472</v>
      </c>
      <c r="BD164" s="209" t="s">
        <v>472</v>
      </c>
      <c r="BE164" s="209" t="s">
        <v>472</v>
      </c>
      <c r="BF164" s="209" t="s">
        <v>472</v>
      </c>
      <c r="BG164" s="209" t="s">
        <v>472</v>
      </c>
      <c r="BH164" s="209" t="s">
        <v>472</v>
      </c>
      <c r="BI164" s="209" t="s">
        <v>472</v>
      </c>
      <c r="BJ164" s="209" t="s">
        <v>472</v>
      </c>
      <c r="BK164" s="209" t="s">
        <v>472</v>
      </c>
      <c r="BL164" s="209" t="s">
        <v>472</v>
      </c>
      <c r="BM164" s="209" t="s">
        <v>472</v>
      </c>
      <c r="BN164" s="209" t="s">
        <v>472</v>
      </c>
      <c r="BO164" s="209" t="s">
        <v>472</v>
      </c>
      <c r="BP164" s="209" t="s">
        <v>472</v>
      </c>
      <c r="BQ164" s="209" t="s">
        <v>472</v>
      </c>
      <c r="BR164" s="209" t="s">
        <v>472</v>
      </c>
      <c r="BS164" s="209" t="s">
        <v>472</v>
      </c>
      <c r="BT164" s="209" t="s">
        <v>472</v>
      </c>
      <c r="BU164" s="209" t="s">
        <v>472</v>
      </c>
      <c r="BV164" s="209" t="s">
        <v>472</v>
      </c>
      <c r="BW164" s="209" t="s">
        <v>472</v>
      </c>
      <c r="BX164" s="209" t="s">
        <v>472</v>
      </c>
      <c r="BY164" s="209" t="s">
        <v>472</v>
      </c>
      <c r="BZ164" s="209" t="s">
        <v>472</v>
      </c>
      <c r="CA164" s="209" t="s">
        <v>472</v>
      </c>
      <c r="CB164" s="209" t="s">
        <v>472</v>
      </c>
      <c r="CC164" s="209" t="s">
        <v>472</v>
      </c>
      <c r="CD164" s="209" t="s">
        <v>472</v>
      </c>
      <c r="CE164" s="209" t="s">
        <v>472</v>
      </c>
      <c r="CF164" s="209" t="s">
        <v>472</v>
      </c>
      <c r="CG164" s="209" t="s">
        <v>472</v>
      </c>
      <c r="CH164" s="209" t="s">
        <v>472</v>
      </c>
      <c r="CI164" s="209" t="s">
        <v>472</v>
      </c>
      <c r="CJ164" s="209" t="s">
        <v>472</v>
      </c>
      <c r="CK164" s="209" t="s">
        <v>472</v>
      </c>
      <c r="CL164" s="209" t="s">
        <v>472</v>
      </c>
      <c r="CM164" s="209" t="s">
        <v>472</v>
      </c>
      <c r="CN164" s="209" t="s">
        <v>472</v>
      </c>
      <c r="CO164" s="209" t="s">
        <v>472</v>
      </c>
      <c r="CP164" s="209" t="s">
        <v>472</v>
      </c>
      <c r="CQ164" s="209" t="s">
        <v>472</v>
      </c>
      <c r="CR164" s="209" t="s">
        <v>472</v>
      </c>
      <c r="CS164" s="209" t="s">
        <v>472</v>
      </c>
      <c r="CT164" s="209" t="s">
        <v>472</v>
      </c>
      <c r="CU164" s="209" t="s">
        <v>472</v>
      </c>
      <c r="CV164" s="209" t="s">
        <v>472</v>
      </c>
      <c r="CW164" s="209" t="s">
        <v>472</v>
      </c>
      <c r="CX164" s="209" t="s">
        <v>472</v>
      </c>
      <c r="CY164" s="209" t="s">
        <v>472</v>
      </c>
      <c r="CZ164" s="209" t="s">
        <v>472</v>
      </c>
      <c r="DA164" s="209" t="s">
        <v>472</v>
      </c>
      <c r="DB164" s="209" t="s">
        <v>472</v>
      </c>
      <c r="DC164" s="209" t="s">
        <v>472</v>
      </c>
    </row>
    <row r="165" spans="1:107">
      <c r="A165" s="213" t="s">
        <v>460</v>
      </c>
      <c r="B165" s="209">
        <v>2383</v>
      </c>
      <c r="C165" s="209">
        <v>2383</v>
      </c>
      <c r="D165" s="215">
        <v>10241</v>
      </c>
      <c r="E165" s="216">
        <f t="shared" si="6"/>
        <v>10241</v>
      </c>
      <c r="F165" s="217">
        <v>45688</v>
      </c>
      <c r="G165" s="215" t="s">
        <v>148</v>
      </c>
      <c r="H165" s="215" t="s">
        <v>469</v>
      </c>
      <c r="I165" s="209">
        <v>2021</v>
      </c>
      <c r="J165" s="209" t="s">
        <v>461</v>
      </c>
      <c r="K165" s="209" t="s">
        <v>462</v>
      </c>
      <c r="L165" s="218">
        <v>633911</v>
      </c>
      <c r="M165" s="209" t="s">
        <v>463</v>
      </c>
      <c r="N165" s="209" t="s">
        <v>464</v>
      </c>
      <c r="O165" s="209" t="s">
        <v>465</v>
      </c>
      <c r="P165" s="217">
        <v>45110</v>
      </c>
      <c r="Q165" s="217" t="s">
        <v>558</v>
      </c>
      <c r="R165" s="209" t="s">
        <v>464</v>
      </c>
      <c r="S165" s="209" t="s">
        <v>466</v>
      </c>
      <c r="T165" s="209">
        <v>15</v>
      </c>
      <c r="U165" s="218">
        <v>0</v>
      </c>
      <c r="V165" s="219">
        <v>0</v>
      </c>
      <c r="W165" s="209" t="s">
        <v>467</v>
      </c>
      <c r="X165" s="209" t="s">
        <v>468</v>
      </c>
      <c r="Y165" s="209" t="s">
        <v>468</v>
      </c>
      <c r="Z165" s="209" t="s">
        <v>469</v>
      </c>
      <c r="AA165" s="213" t="s">
        <v>460</v>
      </c>
      <c r="AB165" s="216">
        <f t="shared" si="7"/>
        <v>2383</v>
      </c>
      <c r="AC165" s="216">
        <v>8021</v>
      </c>
      <c r="AD165" s="216">
        <f t="shared" si="8"/>
        <v>8021</v>
      </c>
      <c r="AE165" s="209" t="s">
        <v>558</v>
      </c>
      <c r="AF165" s="209" t="s">
        <v>470</v>
      </c>
      <c r="AG165" s="219">
        <v>3173991</v>
      </c>
      <c r="AH165" s="209" t="s">
        <v>470</v>
      </c>
      <c r="AI165" s="221">
        <v>45041</v>
      </c>
      <c r="AJ165" s="209" t="s">
        <v>471</v>
      </c>
      <c r="AK165" s="209" t="s">
        <v>472</v>
      </c>
      <c r="AL165" s="209" t="s">
        <v>472</v>
      </c>
      <c r="AM165" s="209" t="s">
        <v>472</v>
      </c>
      <c r="AN165" s="209" t="s">
        <v>472</v>
      </c>
      <c r="AO165" s="209" t="s">
        <v>472</v>
      </c>
      <c r="AP165" s="209" t="s">
        <v>472</v>
      </c>
      <c r="AQ165" s="209" t="s">
        <v>472</v>
      </c>
      <c r="AR165" s="209" t="s">
        <v>472</v>
      </c>
      <c r="AS165" s="209" t="s">
        <v>472</v>
      </c>
      <c r="AT165" s="209" t="s">
        <v>472</v>
      </c>
      <c r="AU165" s="209" t="s">
        <v>472</v>
      </c>
      <c r="AV165" s="209" t="s">
        <v>472</v>
      </c>
      <c r="AW165" s="209" t="s">
        <v>472</v>
      </c>
      <c r="AX165" s="209" t="s">
        <v>472</v>
      </c>
      <c r="AY165" s="209" t="s">
        <v>472</v>
      </c>
      <c r="AZ165" s="209" t="s">
        <v>472</v>
      </c>
      <c r="BA165" s="209" t="s">
        <v>472</v>
      </c>
      <c r="BB165" s="209" t="s">
        <v>472</v>
      </c>
      <c r="BC165" s="209" t="s">
        <v>472</v>
      </c>
      <c r="BD165" s="209" t="s">
        <v>472</v>
      </c>
      <c r="BE165" s="209" t="s">
        <v>472</v>
      </c>
      <c r="BF165" s="209" t="s">
        <v>472</v>
      </c>
      <c r="BG165" s="209" t="s">
        <v>472</v>
      </c>
      <c r="BH165" s="209" t="s">
        <v>472</v>
      </c>
      <c r="BI165" s="209" t="s">
        <v>472</v>
      </c>
      <c r="BJ165" s="209" t="s">
        <v>472</v>
      </c>
      <c r="BK165" s="209" t="s">
        <v>472</v>
      </c>
      <c r="BL165" s="209" t="s">
        <v>472</v>
      </c>
      <c r="BM165" s="209" t="s">
        <v>472</v>
      </c>
      <c r="BN165" s="209" t="s">
        <v>472</v>
      </c>
      <c r="BO165" s="209" t="s">
        <v>472</v>
      </c>
      <c r="BP165" s="209" t="s">
        <v>472</v>
      </c>
      <c r="BQ165" s="209" t="s">
        <v>472</v>
      </c>
      <c r="BR165" s="209" t="s">
        <v>472</v>
      </c>
      <c r="BS165" s="209" t="s">
        <v>472</v>
      </c>
      <c r="BT165" s="209" t="s">
        <v>472</v>
      </c>
      <c r="BU165" s="209" t="s">
        <v>472</v>
      </c>
      <c r="BV165" s="209" t="s">
        <v>472</v>
      </c>
      <c r="BW165" s="209" t="s">
        <v>472</v>
      </c>
      <c r="BX165" s="209" t="s">
        <v>472</v>
      </c>
      <c r="BY165" s="209" t="s">
        <v>472</v>
      </c>
      <c r="BZ165" s="209" t="s">
        <v>472</v>
      </c>
      <c r="CA165" s="209" t="s">
        <v>472</v>
      </c>
      <c r="CB165" s="209" t="s">
        <v>472</v>
      </c>
      <c r="CC165" s="209" t="s">
        <v>472</v>
      </c>
      <c r="CD165" s="209" t="s">
        <v>472</v>
      </c>
      <c r="CE165" s="209" t="s">
        <v>472</v>
      </c>
      <c r="CF165" s="209" t="s">
        <v>472</v>
      </c>
      <c r="CG165" s="209" t="s">
        <v>472</v>
      </c>
      <c r="CH165" s="209" t="s">
        <v>472</v>
      </c>
      <c r="CI165" s="209" t="s">
        <v>472</v>
      </c>
      <c r="CJ165" s="209" t="s">
        <v>472</v>
      </c>
      <c r="CK165" s="209" t="s">
        <v>472</v>
      </c>
      <c r="CL165" s="209" t="s">
        <v>472</v>
      </c>
      <c r="CM165" s="209" t="s">
        <v>472</v>
      </c>
      <c r="CN165" s="209" t="s">
        <v>472</v>
      </c>
      <c r="CO165" s="209" t="s">
        <v>472</v>
      </c>
      <c r="CP165" s="209" t="s">
        <v>472</v>
      </c>
      <c r="CQ165" s="209" t="s">
        <v>472</v>
      </c>
      <c r="CR165" s="209" t="s">
        <v>472</v>
      </c>
      <c r="CS165" s="209" t="s">
        <v>472</v>
      </c>
      <c r="CT165" s="209" t="s">
        <v>472</v>
      </c>
      <c r="CU165" s="209" t="s">
        <v>472</v>
      </c>
      <c r="CV165" s="209" t="s">
        <v>472</v>
      </c>
      <c r="CW165" s="209" t="s">
        <v>472</v>
      </c>
      <c r="CX165" s="209" t="s">
        <v>472</v>
      </c>
      <c r="CY165" s="209" t="s">
        <v>472</v>
      </c>
      <c r="CZ165" s="209" t="s">
        <v>472</v>
      </c>
      <c r="DA165" s="209" t="s">
        <v>472</v>
      </c>
      <c r="DB165" s="209" t="s">
        <v>472</v>
      </c>
      <c r="DC165" s="209" t="s">
        <v>472</v>
      </c>
    </row>
    <row r="166" spans="1:107">
      <c r="A166" s="213" t="s">
        <v>460</v>
      </c>
      <c r="B166" s="209">
        <v>2384</v>
      </c>
      <c r="C166" s="209">
        <v>2384</v>
      </c>
      <c r="D166" s="215">
        <v>11136</v>
      </c>
      <c r="E166" s="216">
        <f t="shared" si="6"/>
        <v>11136</v>
      </c>
      <c r="F166" s="217">
        <v>45688</v>
      </c>
      <c r="G166" s="215" t="s">
        <v>148</v>
      </c>
      <c r="H166" s="215" t="s">
        <v>469</v>
      </c>
      <c r="I166" s="209">
        <v>2021</v>
      </c>
      <c r="J166" s="209" t="s">
        <v>461</v>
      </c>
      <c r="K166" s="209" t="s">
        <v>462</v>
      </c>
      <c r="L166" s="218">
        <v>611403</v>
      </c>
      <c r="M166" s="209" t="s">
        <v>463</v>
      </c>
      <c r="N166" s="209" t="s">
        <v>464</v>
      </c>
      <c r="O166" s="209" t="s">
        <v>465</v>
      </c>
      <c r="P166" s="217">
        <v>45114</v>
      </c>
      <c r="Q166" s="217" t="s">
        <v>558</v>
      </c>
      <c r="R166" s="209" t="s">
        <v>464</v>
      </c>
      <c r="S166" s="209" t="s">
        <v>466</v>
      </c>
      <c r="T166" s="209">
        <v>18</v>
      </c>
      <c r="U166" s="218">
        <v>0</v>
      </c>
      <c r="V166" s="219">
        <v>0</v>
      </c>
      <c r="W166" s="209" t="s">
        <v>467</v>
      </c>
      <c r="X166" s="209" t="s">
        <v>468</v>
      </c>
      <c r="Y166" s="209" t="s">
        <v>468</v>
      </c>
      <c r="Z166" s="209" t="s">
        <v>469</v>
      </c>
      <c r="AA166" s="213" t="s">
        <v>460</v>
      </c>
      <c r="AB166" s="216">
        <f t="shared" si="7"/>
        <v>2384</v>
      </c>
      <c r="AC166" s="216">
        <v>8392</v>
      </c>
      <c r="AD166" s="216">
        <f t="shared" si="8"/>
        <v>8392</v>
      </c>
      <c r="AE166" s="209" t="s">
        <v>558</v>
      </c>
      <c r="AF166" s="209" t="s">
        <v>470</v>
      </c>
      <c r="AG166" s="219">
        <v>2473245</v>
      </c>
      <c r="AH166" s="209" t="s">
        <v>470</v>
      </c>
      <c r="AI166" s="221">
        <v>44998</v>
      </c>
      <c r="AJ166" s="209" t="s">
        <v>471</v>
      </c>
      <c r="AK166" s="209" t="s">
        <v>472</v>
      </c>
      <c r="AL166" s="209" t="s">
        <v>472</v>
      </c>
      <c r="AM166" s="209" t="s">
        <v>472</v>
      </c>
      <c r="AN166" s="209" t="s">
        <v>472</v>
      </c>
      <c r="AO166" s="209" t="s">
        <v>472</v>
      </c>
      <c r="AP166" s="209" t="s">
        <v>472</v>
      </c>
      <c r="AQ166" s="209" t="s">
        <v>472</v>
      </c>
      <c r="AR166" s="209" t="s">
        <v>472</v>
      </c>
      <c r="AS166" s="209" t="s">
        <v>472</v>
      </c>
      <c r="AT166" s="209" t="s">
        <v>472</v>
      </c>
      <c r="AU166" s="209" t="s">
        <v>472</v>
      </c>
      <c r="AV166" s="209" t="s">
        <v>472</v>
      </c>
      <c r="AW166" s="209" t="s">
        <v>472</v>
      </c>
      <c r="AX166" s="209" t="s">
        <v>472</v>
      </c>
      <c r="AY166" s="209" t="s">
        <v>472</v>
      </c>
      <c r="AZ166" s="209" t="s">
        <v>472</v>
      </c>
      <c r="BA166" s="209" t="s">
        <v>472</v>
      </c>
      <c r="BB166" s="209" t="s">
        <v>472</v>
      </c>
      <c r="BC166" s="209" t="s">
        <v>472</v>
      </c>
      <c r="BD166" s="209" t="s">
        <v>472</v>
      </c>
      <c r="BE166" s="209" t="s">
        <v>472</v>
      </c>
      <c r="BF166" s="209" t="s">
        <v>472</v>
      </c>
      <c r="BG166" s="209" t="s">
        <v>472</v>
      </c>
      <c r="BH166" s="209" t="s">
        <v>472</v>
      </c>
      <c r="BI166" s="209" t="s">
        <v>472</v>
      </c>
      <c r="BJ166" s="209" t="s">
        <v>472</v>
      </c>
      <c r="BK166" s="209" t="s">
        <v>472</v>
      </c>
      <c r="BL166" s="209" t="s">
        <v>472</v>
      </c>
      <c r="BM166" s="209" t="s">
        <v>472</v>
      </c>
      <c r="BN166" s="209" t="s">
        <v>472</v>
      </c>
      <c r="BO166" s="209" t="s">
        <v>472</v>
      </c>
      <c r="BP166" s="209" t="s">
        <v>472</v>
      </c>
      <c r="BQ166" s="209" t="s">
        <v>472</v>
      </c>
      <c r="BR166" s="209" t="s">
        <v>472</v>
      </c>
      <c r="BS166" s="209" t="s">
        <v>472</v>
      </c>
      <c r="BT166" s="209" t="s">
        <v>472</v>
      </c>
      <c r="BU166" s="209" t="s">
        <v>472</v>
      </c>
      <c r="BV166" s="209" t="s">
        <v>472</v>
      </c>
      <c r="BW166" s="209" t="s">
        <v>472</v>
      </c>
      <c r="BX166" s="209" t="s">
        <v>472</v>
      </c>
      <c r="BY166" s="209" t="s">
        <v>472</v>
      </c>
      <c r="BZ166" s="209" t="s">
        <v>472</v>
      </c>
      <c r="CA166" s="209" t="s">
        <v>472</v>
      </c>
      <c r="CB166" s="209" t="s">
        <v>472</v>
      </c>
      <c r="CC166" s="209" t="s">
        <v>472</v>
      </c>
      <c r="CD166" s="209" t="s">
        <v>472</v>
      </c>
      <c r="CE166" s="209" t="s">
        <v>472</v>
      </c>
      <c r="CF166" s="209" t="s">
        <v>472</v>
      </c>
      <c r="CG166" s="209" t="s">
        <v>472</v>
      </c>
      <c r="CH166" s="209" t="s">
        <v>472</v>
      </c>
      <c r="CI166" s="209" t="s">
        <v>472</v>
      </c>
      <c r="CJ166" s="209" t="s">
        <v>472</v>
      </c>
      <c r="CK166" s="209" t="s">
        <v>472</v>
      </c>
      <c r="CL166" s="209" t="s">
        <v>472</v>
      </c>
      <c r="CM166" s="209" t="s">
        <v>472</v>
      </c>
      <c r="CN166" s="209" t="s">
        <v>472</v>
      </c>
      <c r="CO166" s="209" t="s">
        <v>472</v>
      </c>
      <c r="CP166" s="209" t="s">
        <v>472</v>
      </c>
      <c r="CQ166" s="209" t="s">
        <v>472</v>
      </c>
      <c r="CR166" s="209" t="s">
        <v>472</v>
      </c>
      <c r="CS166" s="209" t="s">
        <v>472</v>
      </c>
      <c r="CT166" s="209" t="s">
        <v>472</v>
      </c>
      <c r="CU166" s="209" t="s">
        <v>472</v>
      </c>
      <c r="CV166" s="209" t="s">
        <v>472</v>
      </c>
      <c r="CW166" s="209" t="s">
        <v>472</v>
      </c>
      <c r="CX166" s="209" t="s">
        <v>472</v>
      </c>
      <c r="CY166" s="209" t="s">
        <v>472</v>
      </c>
      <c r="CZ166" s="209" t="s">
        <v>472</v>
      </c>
      <c r="DA166" s="209" t="s">
        <v>472</v>
      </c>
      <c r="DB166" s="209" t="s">
        <v>472</v>
      </c>
      <c r="DC166" s="209" t="s">
        <v>472</v>
      </c>
    </row>
    <row r="167" spans="1:107">
      <c r="A167" s="213" t="s">
        <v>460</v>
      </c>
      <c r="B167" s="209">
        <v>2387</v>
      </c>
      <c r="C167" s="209">
        <v>2387</v>
      </c>
      <c r="D167" s="215">
        <v>10932</v>
      </c>
      <c r="E167" s="216">
        <f t="shared" si="6"/>
        <v>10932</v>
      </c>
      <c r="F167" s="217">
        <v>45688</v>
      </c>
      <c r="G167" s="215" t="s">
        <v>148</v>
      </c>
      <c r="H167" s="215" t="s">
        <v>469</v>
      </c>
      <c r="I167" s="209">
        <v>2021</v>
      </c>
      <c r="J167" s="209" t="s">
        <v>461</v>
      </c>
      <c r="K167" s="209" t="s">
        <v>462</v>
      </c>
      <c r="L167" s="218">
        <v>738000</v>
      </c>
      <c r="M167" s="209" t="s">
        <v>463</v>
      </c>
      <c r="N167" s="209" t="s">
        <v>464</v>
      </c>
      <c r="O167" s="209" t="s">
        <v>465</v>
      </c>
      <c r="P167" s="217">
        <v>45113</v>
      </c>
      <c r="Q167" s="217" t="s">
        <v>558</v>
      </c>
      <c r="R167" s="209" t="s">
        <v>464</v>
      </c>
      <c r="S167" s="209" t="s">
        <v>466</v>
      </c>
      <c r="T167" s="209">
        <v>18</v>
      </c>
      <c r="U167" s="218">
        <v>0</v>
      </c>
      <c r="V167" s="219">
        <v>0</v>
      </c>
      <c r="W167" s="209" t="s">
        <v>467</v>
      </c>
      <c r="X167" s="209" t="s">
        <v>468</v>
      </c>
      <c r="Y167" s="209" t="s">
        <v>468</v>
      </c>
      <c r="Z167" s="209" t="s">
        <v>469</v>
      </c>
      <c r="AA167" s="213" t="s">
        <v>460</v>
      </c>
      <c r="AB167" s="216">
        <f t="shared" si="7"/>
        <v>2387</v>
      </c>
      <c r="AC167" s="216">
        <v>8308</v>
      </c>
      <c r="AD167" s="216">
        <f t="shared" si="8"/>
        <v>8308</v>
      </c>
      <c r="AE167" s="209" t="s">
        <v>558</v>
      </c>
      <c r="AF167" s="209" t="s">
        <v>470</v>
      </c>
      <c r="AG167" s="219">
        <v>5000000</v>
      </c>
      <c r="AH167" s="209" t="s">
        <v>470</v>
      </c>
      <c r="AI167" s="221">
        <v>44690</v>
      </c>
      <c r="AJ167" s="209" t="s">
        <v>471</v>
      </c>
      <c r="AK167" s="209" t="s">
        <v>472</v>
      </c>
      <c r="AL167" s="209" t="s">
        <v>472</v>
      </c>
      <c r="AM167" s="209" t="s">
        <v>472</v>
      </c>
      <c r="AN167" s="209" t="s">
        <v>472</v>
      </c>
      <c r="AO167" s="209" t="s">
        <v>472</v>
      </c>
      <c r="AP167" s="209" t="s">
        <v>472</v>
      </c>
      <c r="AQ167" s="209" t="s">
        <v>472</v>
      </c>
      <c r="AR167" s="209" t="s">
        <v>472</v>
      </c>
      <c r="AS167" s="209" t="s">
        <v>472</v>
      </c>
      <c r="AT167" s="209" t="s">
        <v>472</v>
      </c>
      <c r="AU167" s="209" t="s">
        <v>472</v>
      </c>
      <c r="AV167" s="209" t="s">
        <v>472</v>
      </c>
      <c r="AW167" s="209" t="s">
        <v>472</v>
      </c>
      <c r="AX167" s="209" t="s">
        <v>472</v>
      </c>
      <c r="AY167" s="209" t="s">
        <v>472</v>
      </c>
      <c r="AZ167" s="209" t="s">
        <v>472</v>
      </c>
      <c r="BA167" s="209" t="s">
        <v>472</v>
      </c>
      <c r="BB167" s="209" t="s">
        <v>472</v>
      </c>
      <c r="BC167" s="209" t="s">
        <v>472</v>
      </c>
      <c r="BD167" s="209" t="s">
        <v>472</v>
      </c>
      <c r="BE167" s="209" t="s">
        <v>472</v>
      </c>
      <c r="BF167" s="209" t="s">
        <v>472</v>
      </c>
      <c r="BG167" s="209" t="s">
        <v>472</v>
      </c>
      <c r="BH167" s="209" t="s">
        <v>472</v>
      </c>
      <c r="BI167" s="209" t="s">
        <v>472</v>
      </c>
      <c r="BJ167" s="209" t="s">
        <v>472</v>
      </c>
      <c r="BK167" s="209" t="s">
        <v>472</v>
      </c>
      <c r="BL167" s="209" t="s">
        <v>472</v>
      </c>
      <c r="BM167" s="209" t="s">
        <v>472</v>
      </c>
      <c r="BN167" s="209" t="s">
        <v>472</v>
      </c>
      <c r="BO167" s="209" t="s">
        <v>472</v>
      </c>
      <c r="BP167" s="209" t="s">
        <v>472</v>
      </c>
      <c r="BQ167" s="209" t="s">
        <v>472</v>
      </c>
      <c r="BR167" s="209" t="s">
        <v>472</v>
      </c>
      <c r="BS167" s="209" t="s">
        <v>472</v>
      </c>
      <c r="BT167" s="209" t="s">
        <v>472</v>
      </c>
      <c r="BU167" s="209" t="s">
        <v>472</v>
      </c>
      <c r="BV167" s="209" t="s">
        <v>472</v>
      </c>
      <c r="BW167" s="209" t="s">
        <v>472</v>
      </c>
      <c r="BX167" s="209" t="s">
        <v>472</v>
      </c>
      <c r="BY167" s="209" t="s">
        <v>472</v>
      </c>
      <c r="BZ167" s="209" t="s">
        <v>472</v>
      </c>
      <c r="CA167" s="209" t="s">
        <v>472</v>
      </c>
      <c r="CB167" s="209" t="s">
        <v>472</v>
      </c>
      <c r="CC167" s="209" t="s">
        <v>472</v>
      </c>
      <c r="CD167" s="209" t="s">
        <v>472</v>
      </c>
      <c r="CE167" s="209" t="s">
        <v>472</v>
      </c>
      <c r="CF167" s="209" t="s">
        <v>472</v>
      </c>
      <c r="CG167" s="209" t="s">
        <v>472</v>
      </c>
      <c r="CH167" s="209" t="s">
        <v>472</v>
      </c>
      <c r="CI167" s="209" t="s">
        <v>472</v>
      </c>
      <c r="CJ167" s="209" t="s">
        <v>472</v>
      </c>
      <c r="CK167" s="209" t="s">
        <v>472</v>
      </c>
      <c r="CL167" s="209" t="s">
        <v>472</v>
      </c>
      <c r="CM167" s="209" t="s">
        <v>472</v>
      </c>
      <c r="CN167" s="209" t="s">
        <v>472</v>
      </c>
      <c r="CO167" s="209" t="s">
        <v>472</v>
      </c>
      <c r="CP167" s="209" t="s">
        <v>472</v>
      </c>
      <c r="CQ167" s="209" t="s">
        <v>472</v>
      </c>
      <c r="CR167" s="209" t="s">
        <v>472</v>
      </c>
      <c r="CS167" s="209" t="s">
        <v>472</v>
      </c>
      <c r="CT167" s="209" t="s">
        <v>472</v>
      </c>
      <c r="CU167" s="209" t="s">
        <v>472</v>
      </c>
      <c r="CV167" s="209" t="s">
        <v>472</v>
      </c>
      <c r="CW167" s="209" t="s">
        <v>472</v>
      </c>
      <c r="CX167" s="209" t="s">
        <v>472</v>
      </c>
      <c r="CY167" s="209" t="s">
        <v>472</v>
      </c>
      <c r="CZ167" s="209" t="s">
        <v>472</v>
      </c>
      <c r="DA167" s="209" t="s">
        <v>472</v>
      </c>
      <c r="DB167" s="209" t="s">
        <v>472</v>
      </c>
      <c r="DC167" s="209" t="s">
        <v>472</v>
      </c>
    </row>
    <row r="168" spans="1:107">
      <c r="A168" s="213" t="s">
        <v>460</v>
      </c>
      <c r="B168" s="209">
        <v>2388</v>
      </c>
      <c r="C168" s="209">
        <v>2388</v>
      </c>
      <c r="D168" s="215">
        <v>8798</v>
      </c>
      <c r="E168" s="216">
        <f t="shared" si="6"/>
        <v>8798</v>
      </c>
      <c r="F168" s="217">
        <v>45688</v>
      </c>
      <c r="G168" s="215" t="s">
        <v>148</v>
      </c>
      <c r="H168" s="215" t="s">
        <v>469</v>
      </c>
      <c r="I168" s="209">
        <v>2021</v>
      </c>
      <c r="J168" s="209" t="s">
        <v>461</v>
      </c>
      <c r="K168" s="209" t="s">
        <v>462</v>
      </c>
      <c r="L168" s="218">
        <v>4816419</v>
      </c>
      <c r="M168" s="209" t="s">
        <v>463</v>
      </c>
      <c r="N168" s="209" t="s">
        <v>464</v>
      </c>
      <c r="O168" s="209" t="s">
        <v>465</v>
      </c>
      <c r="P168" s="217">
        <v>45124</v>
      </c>
      <c r="Q168" s="217" t="s">
        <v>558</v>
      </c>
      <c r="R168" s="209" t="s">
        <v>464</v>
      </c>
      <c r="S168" s="209" t="s">
        <v>466</v>
      </c>
      <c r="T168" s="209">
        <v>16</v>
      </c>
      <c r="U168" s="218">
        <v>0</v>
      </c>
      <c r="V168" s="219">
        <v>0</v>
      </c>
      <c r="W168" s="209" t="s">
        <v>467</v>
      </c>
      <c r="X168" s="209" t="s">
        <v>468</v>
      </c>
      <c r="Y168" s="209" t="s">
        <v>468</v>
      </c>
      <c r="Z168" s="209" t="s">
        <v>469</v>
      </c>
      <c r="AA168" s="213" t="s">
        <v>460</v>
      </c>
      <c r="AB168" s="216">
        <f t="shared" si="7"/>
        <v>2388</v>
      </c>
      <c r="AC168" s="216">
        <v>7809</v>
      </c>
      <c r="AD168" s="216">
        <f t="shared" si="8"/>
        <v>7809</v>
      </c>
      <c r="AE168" s="209" t="s">
        <v>558</v>
      </c>
      <c r="AF168" s="209" t="s">
        <v>470</v>
      </c>
      <c r="AG168" s="219">
        <v>21258825</v>
      </c>
      <c r="AH168" s="209" t="s">
        <v>470</v>
      </c>
      <c r="AI168" s="221">
        <v>45100</v>
      </c>
      <c r="AJ168" s="209" t="s">
        <v>471</v>
      </c>
      <c r="AK168" s="209" t="s">
        <v>472</v>
      </c>
      <c r="AL168" s="209" t="s">
        <v>472</v>
      </c>
      <c r="AM168" s="209" t="s">
        <v>472</v>
      </c>
      <c r="AN168" s="209" t="s">
        <v>472</v>
      </c>
      <c r="AO168" s="209" t="s">
        <v>472</v>
      </c>
      <c r="AP168" s="209" t="s">
        <v>472</v>
      </c>
      <c r="AQ168" s="209" t="s">
        <v>472</v>
      </c>
      <c r="AR168" s="209" t="s">
        <v>472</v>
      </c>
      <c r="AS168" s="209" t="s">
        <v>472</v>
      </c>
      <c r="AT168" s="209" t="s">
        <v>472</v>
      </c>
      <c r="AU168" s="209" t="s">
        <v>472</v>
      </c>
      <c r="AV168" s="209" t="s">
        <v>472</v>
      </c>
      <c r="AW168" s="209" t="s">
        <v>472</v>
      </c>
      <c r="AX168" s="209" t="s">
        <v>472</v>
      </c>
      <c r="AY168" s="209" t="s">
        <v>472</v>
      </c>
      <c r="AZ168" s="209" t="s">
        <v>472</v>
      </c>
      <c r="BA168" s="209" t="s">
        <v>472</v>
      </c>
      <c r="BB168" s="209" t="s">
        <v>472</v>
      </c>
      <c r="BC168" s="209" t="s">
        <v>472</v>
      </c>
      <c r="BD168" s="209" t="s">
        <v>472</v>
      </c>
      <c r="BE168" s="209" t="s">
        <v>472</v>
      </c>
      <c r="BF168" s="209" t="s">
        <v>472</v>
      </c>
      <c r="BG168" s="209" t="s">
        <v>472</v>
      </c>
      <c r="BH168" s="209" t="s">
        <v>472</v>
      </c>
      <c r="BI168" s="209" t="s">
        <v>472</v>
      </c>
      <c r="BJ168" s="209" t="s">
        <v>472</v>
      </c>
      <c r="BK168" s="209" t="s">
        <v>472</v>
      </c>
      <c r="BL168" s="209" t="s">
        <v>472</v>
      </c>
      <c r="BM168" s="209" t="s">
        <v>472</v>
      </c>
      <c r="BN168" s="209" t="s">
        <v>472</v>
      </c>
      <c r="BO168" s="209" t="s">
        <v>472</v>
      </c>
      <c r="BP168" s="209" t="s">
        <v>472</v>
      </c>
      <c r="BQ168" s="209" t="s">
        <v>472</v>
      </c>
      <c r="BR168" s="209" t="s">
        <v>472</v>
      </c>
      <c r="BS168" s="209" t="s">
        <v>472</v>
      </c>
      <c r="BT168" s="209" t="s">
        <v>472</v>
      </c>
      <c r="BU168" s="209" t="s">
        <v>472</v>
      </c>
      <c r="BV168" s="209" t="s">
        <v>472</v>
      </c>
      <c r="BW168" s="209" t="s">
        <v>472</v>
      </c>
      <c r="BX168" s="209" t="s">
        <v>472</v>
      </c>
      <c r="BY168" s="209" t="s">
        <v>472</v>
      </c>
      <c r="BZ168" s="209" t="s">
        <v>472</v>
      </c>
      <c r="CA168" s="209" t="s">
        <v>472</v>
      </c>
      <c r="CB168" s="209" t="s">
        <v>472</v>
      </c>
      <c r="CC168" s="209" t="s">
        <v>472</v>
      </c>
      <c r="CD168" s="209" t="s">
        <v>472</v>
      </c>
      <c r="CE168" s="209" t="s">
        <v>472</v>
      </c>
      <c r="CF168" s="209" t="s">
        <v>472</v>
      </c>
      <c r="CG168" s="209" t="s">
        <v>472</v>
      </c>
      <c r="CH168" s="209" t="s">
        <v>472</v>
      </c>
      <c r="CI168" s="209" t="s">
        <v>472</v>
      </c>
      <c r="CJ168" s="209" t="s">
        <v>472</v>
      </c>
      <c r="CK168" s="209" t="s">
        <v>472</v>
      </c>
      <c r="CL168" s="209" t="s">
        <v>472</v>
      </c>
      <c r="CM168" s="209" t="s">
        <v>472</v>
      </c>
      <c r="CN168" s="209" t="s">
        <v>472</v>
      </c>
      <c r="CO168" s="209" t="s">
        <v>472</v>
      </c>
      <c r="CP168" s="209" t="s">
        <v>472</v>
      </c>
      <c r="CQ168" s="209" t="s">
        <v>472</v>
      </c>
      <c r="CR168" s="209" t="s">
        <v>472</v>
      </c>
      <c r="CS168" s="209" t="s">
        <v>472</v>
      </c>
      <c r="CT168" s="209" t="s">
        <v>472</v>
      </c>
      <c r="CU168" s="209" t="s">
        <v>472</v>
      </c>
      <c r="CV168" s="209" t="s">
        <v>472</v>
      </c>
      <c r="CW168" s="209" t="s">
        <v>472</v>
      </c>
      <c r="CX168" s="209" t="s">
        <v>472</v>
      </c>
      <c r="CY168" s="209" t="s">
        <v>472</v>
      </c>
      <c r="CZ168" s="209" t="s">
        <v>472</v>
      </c>
      <c r="DA168" s="209" t="s">
        <v>472</v>
      </c>
      <c r="DB168" s="209" t="s">
        <v>472</v>
      </c>
      <c r="DC168" s="209" t="s">
        <v>472</v>
      </c>
    </row>
    <row r="169" spans="1:107">
      <c r="A169" s="213" t="s">
        <v>460</v>
      </c>
      <c r="B169" s="209">
        <v>2390</v>
      </c>
      <c r="C169" s="209">
        <v>2390</v>
      </c>
      <c r="D169" s="215">
        <v>11131</v>
      </c>
      <c r="E169" s="216">
        <f t="shared" si="6"/>
        <v>11131</v>
      </c>
      <c r="F169" s="217">
        <v>45688</v>
      </c>
      <c r="G169" s="215" t="s">
        <v>148</v>
      </c>
      <c r="H169" s="215" t="s">
        <v>469</v>
      </c>
      <c r="I169" s="209">
        <v>2021</v>
      </c>
      <c r="J169" s="209" t="s">
        <v>461</v>
      </c>
      <c r="K169" s="209" t="s">
        <v>462</v>
      </c>
      <c r="L169" s="218">
        <v>1055979</v>
      </c>
      <c r="M169" s="209" t="s">
        <v>463</v>
      </c>
      <c r="N169" s="209" t="s">
        <v>464</v>
      </c>
      <c r="O169" s="209" t="s">
        <v>465</v>
      </c>
      <c r="P169" s="217">
        <v>45139</v>
      </c>
      <c r="Q169" s="217" t="s">
        <v>559</v>
      </c>
      <c r="R169" s="209" t="s">
        <v>464</v>
      </c>
      <c r="S169" s="209" t="s">
        <v>466</v>
      </c>
      <c r="T169" s="209">
        <v>14</v>
      </c>
      <c r="U169" s="218">
        <v>0</v>
      </c>
      <c r="V169" s="219">
        <v>0</v>
      </c>
      <c r="W169" s="209" t="s">
        <v>467</v>
      </c>
      <c r="X169" s="209" t="s">
        <v>468</v>
      </c>
      <c r="Y169" s="209" t="s">
        <v>468</v>
      </c>
      <c r="Z169" s="209" t="s">
        <v>469</v>
      </c>
      <c r="AA169" s="213" t="s">
        <v>460</v>
      </c>
      <c r="AB169" s="216">
        <f t="shared" si="7"/>
        <v>2390</v>
      </c>
      <c r="AC169" s="216">
        <v>8057</v>
      </c>
      <c r="AD169" s="216">
        <f t="shared" si="8"/>
        <v>8057</v>
      </c>
      <c r="AE169" s="209" t="s">
        <v>559</v>
      </c>
      <c r="AF169" s="209" t="s">
        <v>470</v>
      </c>
      <c r="AG169" s="219">
        <v>4706928</v>
      </c>
      <c r="AH169" s="209" t="s">
        <v>470</v>
      </c>
      <c r="AI169" s="221">
        <v>45057</v>
      </c>
      <c r="AJ169" s="209" t="s">
        <v>471</v>
      </c>
      <c r="AK169" s="209" t="s">
        <v>472</v>
      </c>
      <c r="AL169" s="209" t="s">
        <v>472</v>
      </c>
      <c r="AM169" s="209" t="s">
        <v>472</v>
      </c>
      <c r="AN169" s="209" t="s">
        <v>472</v>
      </c>
      <c r="AO169" s="209" t="s">
        <v>472</v>
      </c>
      <c r="AP169" s="209" t="s">
        <v>472</v>
      </c>
      <c r="AQ169" s="209" t="s">
        <v>472</v>
      </c>
      <c r="AR169" s="209" t="s">
        <v>472</v>
      </c>
      <c r="AS169" s="209" t="s">
        <v>472</v>
      </c>
      <c r="AT169" s="209" t="s">
        <v>472</v>
      </c>
      <c r="AU169" s="209" t="s">
        <v>472</v>
      </c>
      <c r="AV169" s="209" t="s">
        <v>472</v>
      </c>
      <c r="AW169" s="209" t="s">
        <v>472</v>
      </c>
      <c r="AX169" s="209" t="s">
        <v>472</v>
      </c>
      <c r="AY169" s="209" t="s">
        <v>472</v>
      </c>
      <c r="AZ169" s="209" t="s">
        <v>472</v>
      </c>
      <c r="BA169" s="209" t="s">
        <v>472</v>
      </c>
      <c r="BB169" s="209" t="s">
        <v>472</v>
      </c>
      <c r="BC169" s="209" t="s">
        <v>472</v>
      </c>
      <c r="BD169" s="209" t="s">
        <v>472</v>
      </c>
      <c r="BE169" s="209" t="s">
        <v>472</v>
      </c>
      <c r="BF169" s="209" t="s">
        <v>472</v>
      </c>
      <c r="BG169" s="209" t="s">
        <v>472</v>
      </c>
      <c r="BH169" s="209" t="s">
        <v>472</v>
      </c>
      <c r="BI169" s="209" t="s">
        <v>472</v>
      </c>
      <c r="BJ169" s="209" t="s">
        <v>472</v>
      </c>
      <c r="BK169" s="209" t="s">
        <v>472</v>
      </c>
      <c r="BL169" s="209" t="s">
        <v>472</v>
      </c>
      <c r="BM169" s="209" t="s">
        <v>472</v>
      </c>
      <c r="BN169" s="209" t="s">
        <v>472</v>
      </c>
      <c r="BO169" s="209" t="s">
        <v>472</v>
      </c>
      <c r="BP169" s="209" t="s">
        <v>472</v>
      </c>
      <c r="BQ169" s="209" t="s">
        <v>472</v>
      </c>
      <c r="BR169" s="209" t="s">
        <v>472</v>
      </c>
      <c r="BS169" s="209" t="s">
        <v>472</v>
      </c>
      <c r="BT169" s="209" t="s">
        <v>472</v>
      </c>
      <c r="BU169" s="209" t="s">
        <v>472</v>
      </c>
      <c r="BV169" s="209" t="s">
        <v>472</v>
      </c>
      <c r="BW169" s="209" t="s">
        <v>472</v>
      </c>
      <c r="BX169" s="209" t="s">
        <v>472</v>
      </c>
      <c r="BY169" s="209" t="s">
        <v>472</v>
      </c>
      <c r="BZ169" s="209" t="s">
        <v>472</v>
      </c>
      <c r="CA169" s="209" t="s">
        <v>472</v>
      </c>
      <c r="CB169" s="209" t="s">
        <v>472</v>
      </c>
      <c r="CC169" s="209" t="s">
        <v>472</v>
      </c>
      <c r="CD169" s="209" t="s">
        <v>472</v>
      </c>
      <c r="CE169" s="209" t="s">
        <v>472</v>
      </c>
      <c r="CF169" s="209" t="s">
        <v>472</v>
      </c>
      <c r="CG169" s="209" t="s">
        <v>472</v>
      </c>
      <c r="CH169" s="209" t="s">
        <v>472</v>
      </c>
      <c r="CI169" s="209" t="s">
        <v>472</v>
      </c>
      <c r="CJ169" s="209" t="s">
        <v>472</v>
      </c>
      <c r="CK169" s="209" t="s">
        <v>472</v>
      </c>
      <c r="CL169" s="209" t="s">
        <v>472</v>
      </c>
      <c r="CM169" s="209" t="s">
        <v>472</v>
      </c>
      <c r="CN169" s="209" t="s">
        <v>472</v>
      </c>
      <c r="CO169" s="209" t="s">
        <v>472</v>
      </c>
      <c r="CP169" s="209" t="s">
        <v>472</v>
      </c>
      <c r="CQ169" s="209" t="s">
        <v>472</v>
      </c>
      <c r="CR169" s="209" t="s">
        <v>472</v>
      </c>
      <c r="CS169" s="209" t="s">
        <v>472</v>
      </c>
      <c r="CT169" s="209" t="s">
        <v>472</v>
      </c>
      <c r="CU169" s="209" t="s">
        <v>472</v>
      </c>
      <c r="CV169" s="209" t="s">
        <v>472</v>
      </c>
      <c r="CW169" s="209" t="s">
        <v>472</v>
      </c>
      <c r="CX169" s="209" t="s">
        <v>472</v>
      </c>
      <c r="CY169" s="209" t="s">
        <v>472</v>
      </c>
      <c r="CZ169" s="209" t="s">
        <v>472</v>
      </c>
      <c r="DA169" s="209" t="s">
        <v>472</v>
      </c>
      <c r="DB169" s="209" t="s">
        <v>472</v>
      </c>
      <c r="DC169" s="209" t="s">
        <v>472</v>
      </c>
    </row>
    <row r="170" spans="1:107">
      <c r="A170" s="213" t="s">
        <v>460</v>
      </c>
      <c r="B170" s="209">
        <v>2393</v>
      </c>
      <c r="C170" s="209">
        <v>2393</v>
      </c>
      <c r="D170" s="215">
        <v>11213</v>
      </c>
      <c r="E170" s="216">
        <f t="shared" si="6"/>
        <v>11213</v>
      </c>
      <c r="F170" s="217">
        <v>45688</v>
      </c>
      <c r="G170" s="215" t="s">
        <v>148</v>
      </c>
      <c r="H170" s="215" t="s">
        <v>469</v>
      </c>
      <c r="I170" s="209">
        <v>2021</v>
      </c>
      <c r="J170" s="209" t="s">
        <v>461</v>
      </c>
      <c r="K170" s="209" t="s">
        <v>462</v>
      </c>
      <c r="L170" s="218">
        <v>1830180</v>
      </c>
      <c r="M170" s="209" t="s">
        <v>463</v>
      </c>
      <c r="N170" s="209" t="s">
        <v>464</v>
      </c>
      <c r="O170" s="209" t="s">
        <v>465</v>
      </c>
      <c r="P170" s="217">
        <v>45163</v>
      </c>
      <c r="Q170" s="217" t="s">
        <v>558</v>
      </c>
      <c r="R170" s="209" t="s">
        <v>464</v>
      </c>
      <c r="S170" s="209" t="s">
        <v>466</v>
      </c>
      <c r="T170" s="209">
        <v>16</v>
      </c>
      <c r="U170" s="218">
        <v>0</v>
      </c>
      <c r="V170" s="219">
        <v>0</v>
      </c>
      <c r="W170" s="209" t="s">
        <v>467</v>
      </c>
      <c r="X170" s="209" t="s">
        <v>468</v>
      </c>
      <c r="Y170" s="209" t="s">
        <v>468</v>
      </c>
      <c r="Z170" s="209" t="s">
        <v>469</v>
      </c>
      <c r="AA170" s="213" t="s">
        <v>460</v>
      </c>
      <c r="AB170" s="216">
        <f t="shared" si="7"/>
        <v>2393</v>
      </c>
      <c r="AC170" s="216">
        <v>8426</v>
      </c>
      <c r="AD170" s="216">
        <f t="shared" si="8"/>
        <v>8426</v>
      </c>
      <c r="AE170" s="209" t="s">
        <v>558</v>
      </c>
      <c r="AF170" s="209" t="s">
        <v>470</v>
      </c>
      <c r="AG170" s="219">
        <v>9100000</v>
      </c>
      <c r="AH170" s="209" t="s">
        <v>470</v>
      </c>
      <c r="AI170" s="221">
        <v>45103</v>
      </c>
      <c r="AJ170" s="209" t="s">
        <v>471</v>
      </c>
      <c r="AK170" s="209" t="s">
        <v>472</v>
      </c>
      <c r="AL170" s="209" t="s">
        <v>472</v>
      </c>
      <c r="AM170" s="209" t="s">
        <v>472</v>
      </c>
      <c r="AN170" s="209" t="s">
        <v>472</v>
      </c>
      <c r="AO170" s="209" t="s">
        <v>472</v>
      </c>
      <c r="AP170" s="209" t="s">
        <v>472</v>
      </c>
      <c r="AQ170" s="209" t="s">
        <v>472</v>
      </c>
      <c r="AR170" s="209" t="s">
        <v>472</v>
      </c>
      <c r="AS170" s="209" t="s">
        <v>472</v>
      </c>
      <c r="AT170" s="209" t="s">
        <v>472</v>
      </c>
      <c r="AU170" s="209" t="s">
        <v>472</v>
      </c>
      <c r="AV170" s="209" t="s">
        <v>472</v>
      </c>
      <c r="AW170" s="209" t="s">
        <v>472</v>
      </c>
      <c r="AX170" s="209" t="s">
        <v>472</v>
      </c>
      <c r="AY170" s="209" t="s">
        <v>472</v>
      </c>
      <c r="AZ170" s="209" t="s">
        <v>472</v>
      </c>
      <c r="BA170" s="209" t="s">
        <v>472</v>
      </c>
      <c r="BB170" s="209" t="s">
        <v>472</v>
      </c>
      <c r="BC170" s="209" t="s">
        <v>472</v>
      </c>
      <c r="BD170" s="209" t="s">
        <v>472</v>
      </c>
      <c r="BE170" s="209" t="s">
        <v>472</v>
      </c>
      <c r="BF170" s="209" t="s">
        <v>472</v>
      </c>
      <c r="BG170" s="209" t="s">
        <v>472</v>
      </c>
      <c r="BH170" s="209" t="s">
        <v>472</v>
      </c>
      <c r="BI170" s="209" t="s">
        <v>472</v>
      </c>
      <c r="BJ170" s="209" t="s">
        <v>472</v>
      </c>
      <c r="BK170" s="209" t="s">
        <v>472</v>
      </c>
      <c r="BL170" s="209" t="s">
        <v>472</v>
      </c>
      <c r="BM170" s="209" t="s">
        <v>472</v>
      </c>
      <c r="BN170" s="209" t="s">
        <v>472</v>
      </c>
      <c r="BO170" s="209" t="s">
        <v>472</v>
      </c>
      <c r="BP170" s="209" t="s">
        <v>472</v>
      </c>
      <c r="BQ170" s="209" t="s">
        <v>472</v>
      </c>
      <c r="BR170" s="209" t="s">
        <v>472</v>
      </c>
      <c r="BS170" s="209" t="s">
        <v>472</v>
      </c>
      <c r="BT170" s="209" t="s">
        <v>472</v>
      </c>
      <c r="BU170" s="209" t="s">
        <v>472</v>
      </c>
      <c r="BV170" s="209" t="s">
        <v>472</v>
      </c>
      <c r="BW170" s="209" t="s">
        <v>472</v>
      </c>
      <c r="BX170" s="209" t="s">
        <v>472</v>
      </c>
      <c r="BY170" s="209" t="s">
        <v>472</v>
      </c>
      <c r="BZ170" s="209" t="s">
        <v>472</v>
      </c>
      <c r="CA170" s="209" t="s">
        <v>472</v>
      </c>
      <c r="CB170" s="209" t="s">
        <v>472</v>
      </c>
      <c r="CC170" s="209" t="s">
        <v>472</v>
      </c>
      <c r="CD170" s="209" t="s">
        <v>472</v>
      </c>
      <c r="CE170" s="209" t="s">
        <v>472</v>
      </c>
      <c r="CF170" s="209" t="s">
        <v>472</v>
      </c>
      <c r="CG170" s="209" t="s">
        <v>472</v>
      </c>
      <c r="CH170" s="209" t="s">
        <v>472</v>
      </c>
      <c r="CI170" s="209" t="s">
        <v>472</v>
      </c>
      <c r="CJ170" s="209" t="s">
        <v>472</v>
      </c>
      <c r="CK170" s="209" t="s">
        <v>472</v>
      </c>
      <c r="CL170" s="209" t="s">
        <v>472</v>
      </c>
      <c r="CM170" s="209" t="s">
        <v>472</v>
      </c>
      <c r="CN170" s="209" t="s">
        <v>472</v>
      </c>
      <c r="CO170" s="209" t="s">
        <v>472</v>
      </c>
      <c r="CP170" s="209" t="s">
        <v>472</v>
      </c>
      <c r="CQ170" s="209" t="s">
        <v>472</v>
      </c>
      <c r="CR170" s="209" t="s">
        <v>472</v>
      </c>
      <c r="CS170" s="209" t="s">
        <v>472</v>
      </c>
      <c r="CT170" s="209" t="s">
        <v>472</v>
      </c>
      <c r="CU170" s="209" t="s">
        <v>472</v>
      </c>
      <c r="CV170" s="209" t="s">
        <v>472</v>
      </c>
      <c r="CW170" s="209" t="s">
        <v>472</v>
      </c>
      <c r="CX170" s="209" t="s">
        <v>472</v>
      </c>
      <c r="CY170" s="209" t="s">
        <v>472</v>
      </c>
      <c r="CZ170" s="209" t="s">
        <v>472</v>
      </c>
      <c r="DA170" s="209" t="s">
        <v>472</v>
      </c>
      <c r="DB170" s="209" t="s">
        <v>472</v>
      </c>
      <c r="DC170" s="209" t="s">
        <v>472</v>
      </c>
    </row>
    <row r="171" spans="1:107">
      <c r="A171" s="213" t="s">
        <v>460</v>
      </c>
      <c r="B171" s="209">
        <v>2394</v>
      </c>
      <c r="C171" s="209">
        <v>2394</v>
      </c>
      <c r="D171" s="215">
        <v>8346</v>
      </c>
      <c r="E171" s="216">
        <f t="shared" si="6"/>
        <v>8346</v>
      </c>
      <c r="F171" s="217">
        <v>45688</v>
      </c>
      <c r="G171" s="215" t="s">
        <v>148</v>
      </c>
      <c r="H171" s="215" t="s">
        <v>469</v>
      </c>
      <c r="I171" s="209">
        <v>2021</v>
      </c>
      <c r="J171" s="209" t="s">
        <v>461</v>
      </c>
      <c r="K171" s="209" t="s">
        <v>462</v>
      </c>
      <c r="L171" s="218">
        <v>3513400</v>
      </c>
      <c r="M171" s="209" t="s">
        <v>463</v>
      </c>
      <c r="N171" s="209" t="s">
        <v>464</v>
      </c>
      <c r="O171" s="209" t="s">
        <v>465</v>
      </c>
      <c r="P171" s="217">
        <v>45163</v>
      </c>
      <c r="Q171" s="217" t="s">
        <v>558</v>
      </c>
      <c r="R171" s="209" t="s">
        <v>464</v>
      </c>
      <c r="S171" s="209" t="s">
        <v>466</v>
      </c>
      <c r="T171" s="209">
        <v>15</v>
      </c>
      <c r="U171" s="218">
        <v>0</v>
      </c>
      <c r="V171" s="219">
        <v>0</v>
      </c>
      <c r="W171" s="209" t="s">
        <v>467</v>
      </c>
      <c r="X171" s="209" t="s">
        <v>468</v>
      </c>
      <c r="Y171" s="209" t="s">
        <v>468</v>
      </c>
      <c r="Z171" s="209" t="s">
        <v>469</v>
      </c>
      <c r="AA171" s="213" t="s">
        <v>460</v>
      </c>
      <c r="AB171" s="216">
        <f t="shared" si="7"/>
        <v>2394</v>
      </c>
      <c r="AC171" s="216">
        <v>7948</v>
      </c>
      <c r="AD171" s="216">
        <f t="shared" si="8"/>
        <v>7948</v>
      </c>
      <c r="AE171" s="209" t="s">
        <v>558</v>
      </c>
      <c r="AF171" s="209" t="s">
        <v>470</v>
      </c>
      <c r="AG171" s="219">
        <v>16658302</v>
      </c>
      <c r="AH171" s="209" t="s">
        <v>470</v>
      </c>
      <c r="AI171" s="221">
        <v>45127</v>
      </c>
      <c r="AJ171" s="209" t="s">
        <v>471</v>
      </c>
      <c r="AK171" s="209" t="s">
        <v>472</v>
      </c>
      <c r="AL171" s="209" t="s">
        <v>472</v>
      </c>
      <c r="AM171" s="209" t="s">
        <v>472</v>
      </c>
      <c r="AN171" s="209" t="s">
        <v>472</v>
      </c>
      <c r="AO171" s="209" t="s">
        <v>472</v>
      </c>
      <c r="AP171" s="209" t="s">
        <v>472</v>
      </c>
      <c r="AQ171" s="209" t="s">
        <v>472</v>
      </c>
      <c r="AR171" s="209" t="s">
        <v>472</v>
      </c>
      <c r="AS171" s="209" t="s">
        <v>472</v>
      </c>
      <c r="AT171" s="209" t="s">
        <v>472</v>
      </c>
      <c r="AU171" s="209" t="s">
        <v>472</v>
      </c>
      <c r="AV171" s="209" t="s">
        <v>472</v>
      </c>
      <c r="AW171" s="209" t="s">
        <v>472</v>
      </c>
      <c r="AX171" s="209" t="s">
        <v>472</v>
      </c>
      <c r="AY171" s="209" t="s">
        <v>472</v>
      </c>
      <c r="AZ171" s="209" t="s">
        <v>472</v>
      </c>
      <c r="BA171" s="209" t="s">
        <v>472</v>
      </c>
      <c r="BB171" s="209" t="s">
        <v>472</v>
      </c>
      <c r="BC171" s="209" t="s">
        <v>472</v>
      </c>
      <c r="BD171" s="209" t="s">
        <v>472</v>
      </c>
      <c r="BE171" s="209" t="s">
        <v>472</v>
      </c>
      <c r="BF171" s="209" t="s">
        <v>472</v>
      </c>
      <c r="BG171" s="209" t="s">
        <v>472</v>
      </c>
      <c r="BH171" s="209" t="s">
        <v>472</v>
      </c>
      <c r="BI171" s="209" t="s">
        <v>472</v>
      </c>
      <c r="BJ171" s="209" t="s">
        <v>472</v>
      </c>
      <c r="BK171" s="209" t="s">
        <v>472</v>
      </c>
      <c r="BL171" s="209" t="s">
        <v>472</v>
      </c>
      <c r="BM171" s="209" t="s">
        <v>472</v>
      </c>
      <c r="BN171" s="209" t="s">
        <v>472</v>
      </c>
      <c r="BO171" s="209" t="s">
        <v>472</v>
      </c>
      <c r="BP171" s="209" t="s">
        <v>472</v>
      </c>
      <c r="BQ171" s="209" t="s">
        <v>472</v>
      </c>
      <c r="BR171" s="209" t="s">
        <v>472</v>
      </c>
      <c r="BS171" s="209" t="s">
        <v>472</v>
      </c>
      <c r="BT171" s="209" t="s">
        <v>472</v>
      </c>
      <c r="BU171" s="209" t="s">
        <v>472</v>
      </c>
      <c r="BV171" s="209" t="s">
        <v>472</v>
      </c>
      <c r="BW171" s="209" t="s">
        <v>472</v>
      </c>
      <c r="BX171" s="209" t="s">
        <v>472</v>
      </c>
      <c r="BY171" s="209" t="s">
        <v>472</v>
      </c>
      <c r="BZ171" s="209" t="s">
        <v>472</v>
      </c>
      <c r="CA171" s="209" t="s">
        <v>472</v>
      </c>
      <c r="CB171" s="209" t="s">
        <v>472</v>
      </c>
      <c r="CC171" s="209" t="s">
        <v>472</v>
      </c>
      <c r="CD171" s="209" t="s">
        <v>472</v>
      </c>
      <c r="CE171" s="209" t="s">
        <v>472</v>
      </c>
      <c r="CF171" s="209" t="s">
        <v>472</v>
      </c>
      <c r="CG171" s="209" t="s">
        <v>472</v>
      </c>
      <c r="CH171" s="209" t="s">
        <v>472</v>
      </c>
      <c r="CI171" s="209" t="s">
        <v>472</v>
      </c>
      <c r="CJ171" s="209" t="s">
        <v>472</v>
      </c>
      <c r="CK171" s="209" t="s">
        <v>472</v>
      </c>
      <c r="CL171" s="209" t="s">
        <v>472</v>
      </c>
      <c r="CM171" s="209" t="s">
        <v>472</v>
      </c>
      <c r="CN171" s="209" t="s">
        <v>472</v>
      </c>
      <c r="CO171" s="209" t="s">
        <v>472</v>
      </c>
      <c r="CP171" s="209" t="s">
        <v>472</v>
      </c>
      <c r="CQ171" s="209" t="s">
        <v>472</v>
      </c>
      <c r="CR171" s="209" t="s">
        <v>472</v>
      </c>
      <c r="CS171" s="209" t="s">
        <v>472</v>
      </c>
      <c r="CT171" s="209" t="s">
        <v>472</v>
      </c>
      <c r="CU171" s="209" t="s">
        <v>472</v>
      </c>
      <c r="CV171" s="209" t="s">
        <v>472</v>
      </c>
      <c r="CW171" s="209" t="s">
        <v>472</v>
      </c>
      <c r="CX171" s="209" t="s">
        <v>472</v>
      </c>
      <c r="CY171" s="209" t="s">
        <v>472</v>
      </c>
      <c r="CZ171" s="209" t="s">
        <v>472</v>
      </c>
      <c r="DA171" s="209" t="s">
        <v>472</v>
      </c>
      <c r="DB171" s="209" t="s">
        <v>472</v>
      </c>
      <c r="DC171" s="209" t="s">
        <v>472</v>
      </c>
    </row>
    <row r="172" spans="1:107">
      <c r="A172" s="213" t="s">
        <v>460</v>
      </c>
      <c r="B172" s="209">
        <v>2395</v>
      </c>
      <c r="C172" s="209">
        <v>2395</v>
      </c>
      <c r="D172" s="215">
        <v>8209</v>
      </c>
      <c r="E172" s="216">
        <f t="shared" si="6"/>
        <v>8209</v>
      </c>
      <c r="F172" s="217">
        <v>45688</v>
      </c>
      <c r="G172" s="215" t="s">
        <v>148</v>
      </c>
      <c r="H172" s="215" t="s">
        <v>469</v>
      </c>
      <c r="I172" s="209">
        <v>2021</v>
      </c>
      <c r="J172" s="209" t="s">
        <v>461</v>
      </c>
      <c r="K172" s="209" t="s">
        <v>462</v>
      </c>
      <c r="L172" s="218">
        <v>3241160</v>
      </c>
      <c r="M172" s="209" t="s">
        <v>463</v>
      </c>
      <c r="N172" s="209" t="s">
        <v>464</v>
      </c>
      <c r="O172" s="209" t="s">
        <v>465</v>
      </c>
      <c r="P172" s="217">
        <v>45163</v>
      </c>
      <c r="Q172" s="217" t="s">
        <v>558</v>
      </c>
      <c r="R172" s="209" t="s">
        <v>464</v>
      </c>
      <c r="S172" s="209" t="s">
        <v>466</v>
      </c>
      <c r="T172" s="209">
        <v>15</v>
      </c>
      <c r="U172" s="218">
        <v>0</v>
      </c>
      <c r="V172" s="219">
        <v>0</v>
      </c>
      <c r="W172" s="209" t="s">
        <v>467</v>
      </c>
      <c r="X172" s="209" t="s">
        <v>468</v>
      </c>
      <c r="Y172" s="209" t="s">
        <v>468</v>
      </c>
      <c r="Z172" s="209" t="s">
        <v>469</v>
      </c>
      <c r="AA172" s="213" t="s">
        <v>460</v>
      </c>
      <c r="AB172" s="216">
        <f t="shared" si="7"/>
        <v>2395</v>
      </c>
      <c r="AC172" s="216">
        <v>7086</v>
      </c>
      <c r="AD172" s="216">
        <f t="shared" si="8"/>
        <v>7086</v>
      </c>
      <c r="AE172" s="209" t="s">
        <v>558</v>
      </c>
      <c r="AF172" s="209" t="s">
        <v>470</v>
      </c>
      <c r="AG172" s="219">
        <v>15399959</v>
      </c>
      <c r="AH172" s="209" t="s">
        <v>470</v>
      </c>
      <c r="AI172" s="221">
        <v>45127</v>
      </c>
      <c r="AJ172" s="209" t="s">
        <v>471</v>
      </c>
      <c r="AK172" s="209" t="s">
        <v>472</v>
      </c>
      <c r="AL172" s="209" t="s">
        <v>472</v>
      </c>
      <c r="AM172" s="209" t="s">
        <v>472</v>
      </c>
      <c r="AN172" s="209" t="s">
        <v>472</v>
      </c>
      <c r="AO172" s="209" t="s">
        <v>472</v>
      </c>
      <c r="AP172" s="209" t="s">
        <v>472</v>
      </c>
      <c r="AQ172" s="209" t="s">
        <v>472</v>
      </c>
      <c r="AR172" s="209" t="s">
        <v>472</v>
      </c>
      <c r="AS172" s="209" t="s">
        <v>472</v>
      </c>
      <c r="AT172" s="209" t="s">
        <v>472</v>
      </c>
      <c r="AU172" s="209" t="s">
        <v>472</v>
      </c>
      <c r="AV172" s="209" t="s">
        <v>472</v>
      </c>
      <c r="AW172" s="209" t="s">
        <v>472</v>
      </c>
      <c r="AX172" s="209" t="s">
        <v>472</v>
      </c>
      <c r="AY172" s="209" t="s">
        <v>472</v>
      </c>
      <c r="AZ172" s="209" t="s">
        <v>472</v>
      </c>
      <c r="BA172" s="209" t="s">
        <v>472</v>
      </c>
      <c r="BB172" s="209" t="s">
        <v>472</v>
      </c>
      <c r="BC172" s="209" t="s">
        <v>472</v>
      </c>
      <c r="BD172" s="209" t="s">
        <v>472</v>
      </c>
      <c r="BE172" s="209" t="s">
        <v>472</v>
      </c>
      <c r="BF172" s="209" t="s">
        <v>472</v>
      </c>
      <c r="BG172" s="209" t="s">
        <v>472</v>
      </c>
      <c r="BH172" s="209" t="s">
        <v>472</v>
      </c>
      <c r="BI172" s="209" t="s">
        <v>472</v>
      </c>
      <c r="BJ172" s="209" t="s">
        <v>472</v>
      </c>
      <c r="BK172" s="209" t="s">
        <v>472</v>
      </c>
      <c r="BL172" s="209" t="s">
        <v>472</v>
      </c>
      <c r="BM172" s="209" t="s">
        <v>472</v>
      </c>
      <c r="BN172" s="209" t="s">
        <v>472</v>
      </c>
      <c r="BO172" s="209" t="s">
        <v>472</v>
      </c>
      <c r="BP172" s="209" t="s">
        <v>472</v>
      </c>
      <c r="BQ172" s="209" t="s">
        <v>472</v>
      </c>
      <c r="BR172" s="209" t="s">
        <v>472</v>
      </c>
      <c r="BS172" s="209" t="s">
        <v>472</v>
      </c>
      <c r="BT172" s="209" t="s">
        <v>472</v>
      </c>
      <c r="BU172" s="209" t="s">
        <v>472</v>
      </c>
      <c r="BV172" s="209" t="s">
        <v>472</v>
      </c>
      <c r="BW172" s="209" t="s">
        <v>472</v>
      </c>
      <c r="BX172" s="209" t="s">
        <v>472</v>
      </c>
      <c r="BY172" s="209" t="s">
        <v>472</v>
      </c>
      <c r="BZ172" s="209" t="s">
        <v>472</v>
      </c>
      <c r="CA172" s="209" t="s">
        <v>472</v>
      </c>
      <c r="CB172" s="209" t="s">
        <v>472</v>
      </c>
      <c r="CC172" s="209" t="s">
        <v>472</v>
      </c>
      <c r="CD172" s="209" t="s">
        <v>472</v>
      </c>
      <c r="CE172" s="209" t="s">
        <v>472</v>
      </c>
      <c r="CF172" s="209" t="s">
        <v>472</v>
      </c>
      <c r="CG172" s="209" t="s">
        <v>472</v>
      </c>
      <c r="CH172" s="209" t="s">
        <v>472</v>
      </c>
      <c r="CI172" s="209" t="s">
        <v>472</v>
      </c>
      <c r="CJ172" s="209" t="s">
        <v>472</v>
      </c>
      <c r="CK172" s="209" t="s">
        <v>472</v>
      </c>
      <c r="CL172" s="209" t="s">
        <v>472</v>
      </c>
      <c r="CM172" s="209" t="s">
        <v>472</v>
      </c>
      <c r="CN172" s="209" t="s">
        <v>472</v>
      </c>
      <c r="CO172" s="209" t="s">
        <v>472</v>
      </c>
      <c r="CP172" s="209" t="s">
        <v>472</v>
      </c>
      <c r="CQ172" s="209" t="s">
        <v>472</v>
      </c>
      <c r="CR172" s="209" t="s">
        <v>472</v>
      </c>
      <c r="CS172" s="209" t="s">
        <v>472</v>
      </c>
      <c r="CT172" s="209" t="s">
        <v>472</v>
      </c>
      <c r="CU172" s="209" t="s">
        <v>472</v>
      </c>
      <c r="CV172" s="209" t="s">
        <v>472</v>
      </c>
      <c r="CW172" s="209" t="s">
        <v>472</v>
      </c>
      <c r="CX172" s="209" t="s">
        <v>472</v>
      </c>
      <c r="CY172" s="209" t="s">
        <v>472</v>
      </c>
      <c r="CZ172" s="209" t="s">
        <v>472</v>
      </c>
      <c r="DA172" s="209" t="s">
        <v>472</v>
      </c>
      <c r="DB172" s="209" t="s">
        <v>472</v>
      </c>
      <c r="DC172" s="209" t="s">
        <v>472</v>
      </c>
    </row>
    <row r="173" spans="1:107">
      <c r="A173" s="213" t="s">
        <v>460</v>
      </c>
      <c r="B173" s="209">
        <v>2396</v>
      </c>
      <c r="C173" s="209">
        <v>2396</v>
      </c>
      <c r="D173" s="215">
        <v>11163</v>
      </c>
      <c r="E173" s="216">
        <f t="shared" si="6"/>
        <v>11163</v>
      </c>
      <c r="F173" s="217">
        <v>45688</v>
      </c>
      <c r="G173" s="215" t="s">
        <v>148</v>
      </c>
      <c r="H173" s="215" t="s">
        <v>469</v>
      </c>
      <c r="I173" s="209">
        <v>2021</v>
      </c>
      <c r="J173" s="209" t="s">
        <v>461</v>
      </c>
      <c r="K173" s="209" t="s">
        <v>462</v>
      </c>
      <c r="L173" s="218">
        <v>18093780</v>
      </c>
      <c r="M173" s="209" t="s">
        <v>463</v>
      </c>
      <c r="N173" s="209" t="s">
        <v>464</v>
      </c>
      <c r="O173" s="209" t="s">
        <v>465</v>
      </c>
      <c r="P173" s="217">
        <v>45168</v>
      </c>
      <c r="Q173" s="217" t="s">
        <v>561</v>
      </c>
      <c r="R173" s="209" t="s">
        <v>464</v>
      </c>
      <c r="S173" s="209" t="s">
        <v>466</v>
      </c>
      <c r="T173" s="209">
        <v>4</v>
      </c>
      <c r="U173" s="218">
        <v>0</v>
      </c>
      <c r="V173" s="219">
        <v>0</v>
      </c>
      <c r="W173" s="209" t="s">
        <v>467</v>
      </c>
      <c r="X173" s="209" t="s">
        <v>468</v>
      </c>
      <c r="Y173" s="209" t="s">
        <v>468</v>
      </c>
      <c r="Z173" s="209" t="s">
        <v>469</v>
      </c>
      <c r="AA173" s="213" t="s">
        <v>460</v>
      </c>
      <c r="AB173" s="216">
        <f t="shared" si="7"/>
        <v>2396</v>
      </c>
      <c r="AC173" s="216">
        <v>8400</v>
      </c>
      <c r="AD173" s="216">
        <f t="shared" si="8"/>
        <v>8400</v>
      </c>
      <c r="AE173" s="209" t="s">
        <v>561</v>
      </c>
      <c r="AF173" s="209" t="s">
        <v>470</v>
      </c>
      <c r="AG173" s="219">
        <v>63200000</v>
      </c>
      <c r="AH173" s="209" t="s">
        <v>470</v>
      </c>
      <c r="AI173" s="221">
        <v>44994</v>
      </c>
      <c r="AJ173" s="209" t="s">
        <v>471</v>
      </c>
      <c r="AK173" s="209" t="s">
        <v>472</v>
      </c>
      <c r="AL173" s="209" t="s">
        <v>472</v>
      </c>
      <c r="AM173" s="209" t="s">
        <v>472</v>
      </c>
      <c r="AN173" s="209" t="s">
        <v>472</v>
      </c>
      <c r="AO173" s="209" t="s">
        <v>472</v>
      </c>
      <c r="AP173" s="209" t="s">
        <v>472</v>
      </c>
      <c r="AQ173" s="209" t="s">
        <v>472</v>
      </c>
      <c r="AR173" s="209" t="s">
        <v>472</v>
      </c>
      <c r="AS173" s="209" t="s">
        <v>472</v>
      </c>
      <c r="AT173" s="209" t="s">
        <v>472</v>
      </c>
      <c r="AU173" s="209" t="s">
        <v>472</v>
      </c>
      <c r="AV173" s="209" t="s">
        <v>472</v>
      </c>
      <c r="AW173" s="209" t="s">
        <v>472</v>
      </c>
      <c r="AX173" s="209" t="s">
        <v>472</v>
      </c>
      <c r="AY173" s="209" t="s">
        <v>472</v>
      </c>
      <c r="AZ173" s="209" t="s">
        <v>472</v>
      </c>
      <c r="BA173" s="209" t="s">
        <v>472</v>
      </c>
      <c r="BB173" s="209" t="s">
        <v>472</v>
      </c>
      <c r="BC173" s="209" t="s">
        <v>472</v>
      </c>
      <c r="BD173" s="209" t="s">
        <v>472</v>
      </c>
      <c r="BE173" s="209" t="s">
        <v>472</v>
      </c>
      <c r="BF173" s="209" t="s">
        <v>472</v>
      </c>
      <c r="BG173" s="209" t="s">
        <v>472</v>
      </c>
      <c r="BH173" s="209" t="s">
        <v>472</v>
      </c>
      <c r="BI173" s="209" t="s">
        <v>472</v>
      </c>
      <c r="BJ173" s="209" t="s">
        <v>472</v>
      </c>
      <c r="BK173" s="209" t="s">
        <v>472</v>
      </c>
      <c r="BL173" s="209" t="s">
        <v>472</v>
      </c>
      <c r="BM173" s="209" t="s">
        <v>472</v>
      </c>
      <c r="BN173" s="209" t="s">
        <v>472</v>
      </c>
      <c r="BO173" s="209" t="s">
        <v>472</v>
      </c>
      <c r="BP173" s="209" t="s">
        <v>472</v>
      </c>
      <c r="BQ173" s="209" t="s">
        <v>472</v>
      </c>
      <c r="BR173" s="209" t="s">
        <v>472</v>
      </c>
      <c r="BS173" s="209" t="s">
        <v>472</v>
      </c>
      <c r="BT173" s="209" t="s">
        <v>472</v>
      </c>
      <c r="BU173" s="209" t="s">
        <v>472</v>
      </c>
      <c r="BV173" s="209" t="s">
        <v>472</v>
      </c>
      <c r="BW173" s="209" t="s">
        <v>472</v>
      </c>
      <c r="BX173" s="209" t="s">
        <v>472</v>
      </c>
      <c r="BY173" s="209" t="s">
        <v>472</v>
      </c>
      <c r="BZ173" s="209" t="s">
        <v>472</v>
      </c>
      <c r="CA173" s="209" t="s">
        <v>472</v>
      </c>
      <c r="CB173" s="209" t="s">
        <v>472</v>
      </c>
      <c r="CC173" s="209" t="s">
        <v>472</v>
      </c>
      <c r="CD173" s="209" t="s">
        <v>472</v>
      </c>
      <c r="CE173" s="209" t="s">
        <v>472</v>
      </c>
      <c r="CF173" s="209" t="s">
        <v>472</v>
      </c>
      <c r="CG173" s="209" t="s">
        <v>472</v>
      </c>
      <c r="CH173" s="209" t="s">
        <v>472</v>
      </c>
      <c r="CI173" s="209" t="s">
        <v>472</v>
      </c>
      <c r="CJ173" s="209" t="s">
        <v>472</v>
      </c>
      <c r="CK173" s="209" t="s">
        <v>472</v>
      </c>
      <c r="CL173" s="209" t="s">
        <v>472</v>
      </c>
      <c r="CM173" s="209" t="s">
        <v>472</v>
      </c>
      <c r="CN173" s="209" t="s">
        <v>472</v>
      </c>
      <c r="CO173" s="209" t="s">
        <v>472</v>
      </c>
      <c r="CP173" s="209" t="s">
        <v>472</v>
      </c>
      <c r="CQ173" s="209" t="s">
        <v>472</v>
      </c>
      <c r="CR173" s="209" t="s">
        <v>472</v>
      </c>
      <c r="CS173" s="209" t="s">
        <v>472</v>
      </c>
      <c r="CT173" s="209" t="s">
        <v>472</v>
      </c>
      <c r="CU173" s="209" t="s">
        <v>472</v>
      </c>
      <c r="CV173" s="209" t="s">
        <v>472</v>
      </c>
      <c r="CW173" s="209" t="s">
        <v>472</v>
      </c>
      <c r="CX173" s="209" t="s">
        <v>472</v>
      </c>
      <c r="CY173" s="209" t="s">
        <v>472</v>
      </c>
      <c r="CZ173" s="209" t="s">
        <v>472</v>
      </c>
      <c r="DA173" s="209" t="s">
        <v>472</v>
      </c>
      <c r="DB173" s="209" t="s">
        <v>472</v>
      </c>
      <c r="DC173" s="209" t="s">
        <v>472</v>
      </c>
    </row>
    <row r="174" spans="1:107">
      <c r="A174" s="213" t="s">
        <v>460</v>
      </c>
      <c r="B174" s="209">
        <v>2397</v>
      </c>
      <c r="C174" s="209">
        <v>2397</v>
      </c>
      <c r="D174" s="215">
        <v>11182</v>
      </c>
      <c r="E174" s="216">
        <f t="shared" si="6"/>
        <v>11182</v>
      </c>
      <c r="F174" s="217">
        <v>45688</v>
      </c>
      <c r="G174" s="215" t="s">
        <v>148</v>
      </c>
      <c r="H174" s="215" t="s">
        <v>469</v>
      </c>
      <c r="I174" s="209">
        <v>2021</v>
      </c>
      <c r="J174" s="209" t="s">
        <v>461</v>
      </c>
      <c r="K174" s="209" t="s">
        <v>462</v>
      </c>
      <c r="L174" s="218">
        <v>1443936</v>
      </c>
      <c r="M174" s="209" t="s">
        <v>463</v>
      </c>
      <c r="N174" s="209" t="s">
        <v>464</v>
      </c>
      <c r="O174" s="209" t="s">
        <v>465</v>
      </c>
      <c r="P174" s="217">
        <v>45166</v>
      </c>
      <c r="Q174" s="217" t="s">
        <v>559</v>
      </c>
      <c r="R174" s="209" t="s">
        <v>464</v>
      </c>
      <c r="S174" s="209" t="s">
        <v>466</v>
      </c>
      <c r="T174" s="209">
        <v>13</v>
      </c>
      <c r="U174" s="218">
        <v>0</v>
      </c>
      <c r="V174" s="219">
        <v>0</v>
      </c>
      <c r="W174" s="209" t="s">
        <v>467</v>
      </c>
      <c r="X174" s="209" t="s">
        <v>468</v>
      </c>
      <c r="Y174" s="209" t="s">
        <v>468</v>
      </c>
      <c r="Z174" s="209" t="s">
        <v>469</v>
      </c>
      <c r="AA174" s="213" t="s">
        <v>460</v>
      </c>
      <c r="AB174" s="216">
        <f t="shared" si="7"/>
        <v>2397</v>
      </c>
      <c r="AC174" s="216">
        <v>8402</v>
      </c>
      <c r="AD174" s="216">
        <f t="shared" si="8"/>
        <v>8402</v>
      </c>
      <c r="AE174" s="209" t="s">
        <v>559</v>
      </c>
      <c r="AF174" s="209" t="s">
        <v>470</v>
      </c>
      <c r="AG174" s="219">
        <v>4485455</v>
      </c>
      <c r="AH174" s="209" t="s">
        <v>470</v>
      </c>
      <c r="AI174" s="221">
        <v>45042</v>
      </c>
      <c r="AJ174" s="209" t="s">
        <v>471</v>
      </c>
      <c r="AK174" s="209" t="s">
        <v>472</v>
      </c>
      <c r="AL174" s="209" t="s">
        <v>472</v>
      </c>
      <c r="AM174" s="209" t="s">
        <v>472</v>
      </c>
      <c r="AN174" s="209" t="s">
        <v>472</v>
      </c>
      <c r="AO174" s="209" t="s">
        <v>472</v>
      </c>
      <c r="AP174" s="209" t="s">
        <v>472</v>
      </c>
      <c r="AQ174" s="209" t="s">
        <v>472</v>
      </c>
      <c r="AR174" s="209" t="s">
        <v>472</v>
      </c>
      <c r="AS174" s="209" t="s">
        <v>472</v>
      </c>
      <c r="AT174" s="209" t="s">
        <v>472</v>
      </c>
      <c r="AU174" s="209" t="s">
        <v>472</v>
      </c>
      <c r="AV174" s="209" t="s">
        <v>472</v>
      </c>
      <c r="AW174" s="209" t="s">
        <v>472</v>
      </c>
      <c r="AX174" s="209" t="s">
        <v>472</v>
      </c>
      <c r="AY174" s="209" t="s">
        <v>472</v>
      </c>
      <c r="AZ174" s="209" t="s">
        <v>472</v>
      </c>
      <c r="BA174" s="209" t="s">
        <v>472</v>
      </c>
      <c r="BB174" s="209" t="s">
        <v>472</v>
      </c>
      <c r="BC174" s="209" t="s">
        <v>472</v>
      </c>
      <c r="BD174" s="209" t="s">
        <v>472</v>
      </c>
      <c r="BE174" s="209" t="s">
        <v>472</v>
      </c>
      <c r="BF174" s="209" t="s">
        <v>472</v>
      </c>
      <c r="BG174" s="209" t="s">
        <v>472</v>
      </c>
      <c r="BH174" s="209" t="s">
        <v>472</v>
      </c>
      <c r="BI174" s="209" t="s">
        <v>472</v>
      </c>
      <c r="BJ174" s="209" t="s">
        <v>472</v>
      </c>
      <c r="BK174" s="209" t="s">
        <v>472</v>
      </c>
      <c r="BL174" s="209" t="s">
        <v>472</v>
      </c>
      <c r="BM174" s="209" t="s">
        <v>472</v>
      </c>
      <c r="BN174" s="209" t="s">
        <v>472</v>
      </c>
      <c r="BO174" s="209" t="s">
        <v>472</v>
      </c>
      <c r="BP174" s="209" t="s">
        <v>472</v>
      </c>
      <c r="BQ174" s="209" t="s">
        <v>472</v>
      </c>
      <c r="BR174" s="209" t="s">
        <v>472</v>
      </c>
      <c r="BS174" s="209" t="s">
        <v>472</v>
      </c>
      <c r="BT174" s="209" t="s">
        <v>472</v>
      </c>
      <c r="BU174" s="209" t="s">
        <v>472</v>
      </c>
      <c r="BV174" s="209" t="s">
        <v>472</v>
      </c>
      <c r="BW174" s="209" t="s">
        <v>472</v>
      </c>
      <c r="BX174" s="209" t="s">
        <v>472</v>
      </c>
      <c r="BY174" s="209" t="s">
        <v>472</v>
      </c>
      <c r="BZ174" s="209" t="s">
        <v>472</v>
      </c>
      <c r="CA174" s="209" t="s">
        <v>472</v>
      </c>
      <c r="CB174" s="209" t="s">
        <v>472</v>
      </c>
      <c r="CC174" s="209" t="s">
        <v>472</v>
      </c>
      <c r="CD174" s="209" t="s">
        <v>472</v>
      </c>
      <c r="CE174" s="209" t="s">
        <v>472</v>
      </c>
      <c r="CF174" s="209" t="s">
        <v>472</v>
      </c>
      <c r="CG174" s="209" t="s">
        <v>472</v>
      </c>
      <c r="CH174" s="209" t="s">
        <v>472</v>
      </c>
      <c r="CI174" s="209" t="s">
        <v>472</v>
      </c>
      <c r="CJ174" s="209" t="s">
        <v>472</v>
      </c>
      <c r="CK174" s="209" t="s">
        <v>472</v>
      </c>
      <c r="CL174" s="209" t="s">
        <v>472</v>
      </c>
      <c r="CM174" s="209" t="s">
        <v>472</v>
      </c>
      <c r="CN174" s="209" t="s">
        <v>472</v>
      </c>
      <c r="CO174" s="209" t="s">
        <v>472</v>
      </c>
      <c r="CP174" s="209" t="s">
        <v>472</v>
      </c>
      <c r="CQ174" s="209" t="s">
        <v>472</v>
      </c>
      <c r="CR174" s="209" t="s">
        <v>472</v>
      </c>
      <c r="CS174" s="209" t="s">
        <v>472</v>
      </c>
      <c r="CT174" s="209" t="s">
        <v>472</v>
      </c>
      <c r="CU174" s="209" t="s">
        <v>472</v>
      </c>
      <c r="CV174" s="209" t="s">
        <v>472</v>
      </c>
      <c r="CW174" s="209" t="s">
        <v>472</v>
      </c>
      <c r="CX174" s="209" t="s">
        <v>472</v>
      </c>
      <c r="CY174" s="209" t="s">
        <v>472</v>
      </c>
      <c r="CZ174" s="209" t="s">
        <v>472</v>
      </c>
      <c r="DA174" s="209" t="s">
        <v>472</v>
      </c>
      <c r="DB174" s="209" t="s">
        <v>472</v>
      </c>
      <c r="DC174" s="209" t="s">
        <v>472</v>
      </c>
    </row>
    <row r="175" spans="1:107">
      <c r="A175" s="213" t="s">
        <v>460</v>
      </c>
      <c r="B175" s="209">
        <v>2399</v>
      </c>
      <c r="C175" s="209">
        <v>2399</v>
      </c>
      <c r="D175" s="215">
        <v>11166</v>
      </c>
      <c r="E175" s="216">
        <f t="shared" si="6"/>
        <v>11166</v>
      </c>
      <c r="F175" s="217">
        <v>45688</v>
      </c>
      <c r="G175" s="215" t="s">
        <v>148</v>
      </c>
      <c r="H175" s="215" t="s">
        <v>469</v>
      </c>
      <c r="I175" s="209">
        <v>2021</v>
      </c>
      <c r="J175" s="209" t="s">
        <v>461</v>
      </c>
      <c r="K175" s="209" t="s">
        <v>462</v>
      </c>
      <c r="L175" s="218">
        <v>11136000</v>
      </c>
      <c r="M175" s="209" t="s">
        <v>463</v>
      </c>
      <c r="N175" s="209" t="s">
        <v>464</v>
      </c>
      <c r="O175" s="209" t="s">
        <v>465</v>
      </c>
      <c r="P175" s="217">
        <v>45222</v>
      </c>
      <c r="Q175" s="217" t="s">
        <v>561</v>
      </c>
      <c r="R175" s="209" t="s">
        <v>464</v>
      </c>
      <c r="S175" s="209" t="s">
        <v>466</v>
      </c>
      <c r="T175" s="209">
        <v>3</v>
      </c>
      <c r="U175" s="218">
        <v>0</v>
      </c>
      <c r="V175" s="219">
        <v>0</v>
      </c>
      <c r="W175" s="209" t="s">
        <v>467</v>
      </c>
      <c r="X175" s="209" t="s">
        <v>468</v>
      </c>
      <c r="Y175" s="209" t="s">
        <v>468</v>
      </c>
      <c r="Z175" s="209" t="s">
        <v>469</v>
      </c>
      <c r="AA175" s="213" t="s">
        <v>460</v>
      </c>
      <c r="AB175" s="216">
        <f t="shared" si="7"/>
        <v>2399</v>
      </c>
      <c r="AC175" s="216">
        <v>8404</v>
      </c>
      <c r="AD175" s="216">
        <f t="shared" si="8"/>
        <v>8404</v>
      </c>
      <c r="AE175" s="209" t="s">
        <v>561</v>
      </c>
      <c r="AF175" s="209" t="s">
        <v>470</v>
      </c>
      <c r="AG175" s="219">
        <v>39700000</v>
      </c>
      <c r="AH175" s="209" t="s">
        <v>470</v>
      </c>
      <c r="AI175" s="221">
        <v>44994</v>
      </c>
      <c r="AJ175" s="209" t="s">
        <v>471</v>
      </c>
      <c r="AK175" s="209" t="s">
        <v>472</v>
      </c>
      <c r="AL175" s="209" t="s">
        <v>472</v>
      </c>
      <c r="AM175" s="209" t="s">
        <v>472</v>
      </c>
      <c r="AN175" s="209" t="s">
        <v>472</v>
      </c>
      <c r="AO175" s="209" t="s">
        <v>472</v>
      </c>
      <c r="AP175" s="209" t="s">
        <v>472</v>
      </c>
      <c r="AQ175" s="209" t="s">
        <v>472</v>
      </c>
      <c r="AR175" s="209" t="s">
        <v>472</v>
      </c>
      <c r="AS175" s="209" t="s">
        <v>472</v>
      </c>
      <c r="AT175" s="209" t="s">
        <v>472</v>
      </c>
      <c r="AU175" s="209" t="s">
        <v>472</v>
      </c>
      <c r="AV175" s="209" t="s">
        <v>472</v>
      </c>
      <c r="AW175" s="209" t="s">
        <v>472</v>
      </c>
      <c r="AX175" s="209" t="s">
        <v>472</v>
      </c>
      <c r="AY175" s="209" t="s">
        <v>472</v>
      </c>
      <c r="AZ175" s="209" t="s">
        <v>472</v>
      </c>
      <c r="BA175" s="209" t="s">
        <v>472</v>
      </c>
      <c r="BB175" s="209" t="s">
        <v>472</v>
      </c>
      <c r="BC175" s="209" t="s">
        <v>472</v>
      </c>
      <c r="BD175" s="209" t="s">
        <v>472</v>
      </c>
      <c r="BE175" s="209" t="s">
        <v>472</v>
      </c>
      <c r="BF175" s="209" t="s">
        <v>472</v>
      </c>
      <c r="BG175" s="209" t="s">
        <v>472</v>
      </c>
      <c r="BH175" s="209" t="s">
        <v>472</v>
      </c>
      <c r="BI175" s="209" t="s">
        <v>472</v>
      </c>
      <c r="BJ175" s="209" t="s">
        <v>472</v>
      </c>
      <c r="BK175" s="209" t="s">
        <v>472</v>
      </c>
      <c r="BL175" s="209" t="s">
        <v>472</v>
      </c>
      <c r="BM175" s="209" t="s">
        <v>472</v>
      </c>
      <c r="BN175" s="209" t="s">
        <v>472</v>
      </c>
      <c r="BO175" s="209" t="s">
        <v>472</v>
      </c>
      <c r="BP175" s="209" t="s">
        <v>472</v>
      </c>
      <c r="BQ175" s="209" t="s">
        <v>472</v>
      </c>
      <c r="BR175" s="209" t="s">
        <v>472</v>
      </c>
      <c r="BS175" s="209" t="s">
        <v>472</v>
      </c>
      <c r="BT175" s="209" t="s">
        <v>472</v>
      </c>
      <c r="BU175" s="209" t="s">
        <v>472</v>
      </c>
      <c r="BV175" s="209" t="s">
        <v>472</v>
      </c>
      <c r="BW175" s="209" t="s">
        <v>472</v>
      </c>
      <c r="BX175" s="209" t="s">
        <v>472</v>
      </c>
      <c r="BY175" s="209" t="s">
        <v>472</v>
      </c>
      <c r="BZ175" s="209" t="s">
        <v>472</v>
      </c>
      <c r="CA175" s="209" t="s">
        <v>472</v>
      </c>
      <c r="CB175" s="209" t="s">
        <v>472</v>
      </c>
      <c r="CC175" s="209" t="s">
        <v>472</v>
      </c>
      <c r="CD175" s="209" t="s">
        <v>472</v>
      </c>
      <c r="CE175" s="209" t="s">
        <v>472</v>
      </c>
      <c r="CF175" s="209" t="s">
        <v>472</v>
      </c>
      <c r="CG175" s="209" t="s">
        <v>472</v>
      </c>
      <c r="CH175" s="209" t="s">
        <v>472</v>
      </c>
      <c r="CI175" s="209" t="s">
        <v>472</v>
      </c>
      <c r="CJ175" s="209" t="s">
        <v>472</v>
      </c>
      <c r="CK175" s="209" t="s">
        <v>472</v>
      </c>
      <c r="CL175" s="209" t="s">
        <v>472</v>
      </c>
      <c r="CM175" s="209" t="s">
        <v>472</v>
      </c>
      <c r="CN175" s="209" t="s">
        <v>472</v>
      </c>
      <c r="CO175" s="209" t="s">
        <v>472</v>
      </c>
      <c r="CP175" s="209" t="s">
        <v>472</v>
      </c>
      <c r="CQ175" s="209" t="s">
        <v>472</v>
      </c>
      <c r="CR175" s="209" t="s">
        <v>472</v>
      </c>
      <c r="CS175" s="209" t="s">
        <v>472</v>
      </c>
      <c r="CT175" s="209" t="s">
        <v>472</v>
      </c>
      <c r="CU175" s="209" t="s">
        <v>472</v>
      </c>
      <c r="CV175" s="209" t="s">
        <v>472</v>
      </c>
      <c r="CW175" s="209" t="s">
        <v>472</v>
      </c>
      <c r="CX175" s="209" t="s">
        <v>472</v>
      </c>
      <c r="CY175" s="209" t="s">
        <v>472</v>
      </c>
      <c r="CZ175" s="209" t="s">
        <v>472</v>
      </c>
      <c r="DA175" s="209" t="s">
        <v>472</v>
      </c>
      <c r="DB175" s="209" t="s">
        <v>472</v>
      </c>
      <c r="DC175" s="209" t="s">
        <v>472</v>
      </c>
    </row>
    <row r="176" spans="1:107">
      <c r="A176" s="213" t="s">
        <v>460</v>
      </c>
      <c r="B176" s="209">
        <v>2401</v>
      </c>
      <c r="C176" s="209">
        <v>2401</v>
      </c>
      <c r="D176" s="215">
        <v>11197</v>
      </c>
      <c r="E176" s="216">
        <f t="shared" si="6"/>
        <v>11197</v>
      </c>
      <c r="F176" s="217">
        <v>45688</v>
      </c>
      <c r="G176" s="215" t="s">
        <v>148</v>
      </c>
      <c r="H176" s="215" t="s">
        <v>469</v>
      </c>
      <c r="I176" s="209">
        <v>2021</v>
      </c>
      <c r="J176" s="209" t="s">
        <v>461</v>
      </c>
      <c r="K176" s="209" t="s">
        <v>462</v>
      </c>
      <c r="L176" s="218">
        <v>385321</v>
      </c>
      <c r="M176" s="209" t="s">
        <v>463</v>
      </c>
      <c r="N176" s="209" t="s">
        <v>464</v>
      </c>
      <c r="O176" s="209" t="s">
        <v>465</v>
      </c>
      <c r="P176" s="217">
        <v>45174</v>
      </c>
      <c r="Q176" s="217" t="s">
        <v>560</v>
      </c>
      <c r="R176" s="209" t="s">
        <v>464</v>
      </c>
      <c r="S176" s="209" t="s">
        <v>466</v>
      </c>
      <c r="T176" s="209">
        <v>14</v>
      </c>
      <c r="U176" s="218">
        <v>0</v>
      </c>
      <c r="V176" s="219">
        <v>0</v>
      </c>
      <c r="W176" s="209" t="s">
        <v>467</v>
      </c>
      <c r="X176" s="209" t="s">
        <v>468</v>
      </c>
      <c r="Y176" s="209" t="s">
        <v>468</v>
      </c>
      <c r="Z176" s="209" t="s">
        <v>469</v>
      </c>
      <c r="AA176" s="213" t="s">
        <v>460</v>
      </c>
      <c r="AB176" s="216">
        <f t="shared" si="7"/>
        <v>2401</v>
      </c>
      <c r="AC176" s="216">
        <v>8415</v>
      </c>
      <c r="AD176" s="216">
        <f t="shared" si="8"/>
        <v>8415</v>
      </c>
      <c r="AE176" s="209" t="s">
        <v>560</v>
      </c>
      <c r="AF176" s="209" t="s">
        <v>470</v>
      </c>
      <c r="AG176" s="219">
        <v>1851223</v>
      </c>
      <c r="AH176" s="209" t="s">
        <v>470</v>
      </c>
      <c r="AI176" s="221">
        <v>45096</v>
      </c>
      <c r="AJ176" s="209" t="s">
        <v>471</v>
      </c>
      <c r="AK176" s="209" t="s">
        <v>472</v>
      </c>
      <c r="AL176" s="209" t="s">
        <v>472</v>
      </c>
      <c r="AM176" s="209" t="s">
        <v>472</v>
      </c>
      <c r="AN176" s="209" t="s">
        <v>472</v>
      </c>
      <c r="AO176" s="209" t="s">
        <v>472</v>
      </c>
      <c r="AP176" s="209" t="s">
        <v>472</v>
      </c>
      <c r="AQ176" s="209" t="s">
        <v>472</v>
      </c>
      <c r="AR176" s="209" t="s">
        <v>472</v>
      </c>
      <c r="AS176" s="209" t="s">
        <v>472</v>
      </c>
      <c r="AT176" s="209" t="s">
        <v>472</v>
      </c>
      <c r="AU176" s="209" t="s">
        <v>472</v>
      </c>
      <c r="AV176" s="209" t="s">
        <v>472</v>
      </c>
      <c r="AW176" s="209" t="s">
        <v>472</v>
      </c>
      <c r="AX176" s="209" t="s">
        <v>472</v>
      </c>
      <c r="AY176" s="209" t="s">
        <v>472</v>
      </c>
      <c r="AZ176" s="209" t="s">
        <v>472</v>
      </c>
      <c r="BA176" s="209" t="s">
        <v>472</v>
      </c>
      <c r="BB176" s="209" t="s">
        <v>472</v>
      </c>
      <c r="BC176" s="209" t="s">
        <v>472</v>
      </c>
      <c r="BD176" s="209" t="s">
        <v>472</v>
      </c>
      <c r="BE176" s="209" t="s">
        <v>472</v>
      </c>
      <c r="BF176" s="209" t="s">
        <v>472</v>
      </c>
      <c r="BG176" s="209" t="s">
        <v>472</v>
      </c>
      <c r="BH176" s="209" t="s">
        <v>472</v>
      </c>
      <c r="BI176" s="209" t="s">
        <v>472</v>
      </c>
      <c r="BJ176" s="209" t="s">
        <v>472</v>
      </c>
      <c r="BK176" s="209" t="s">
        <v>472</v>
      </c>
      <c r="BL176" s="209" t="s">
        <v>472</v>
      </c>
      <c r="BM176" s="209" t="s">
        <v>472</v>
      </c>
      <c r="BN176" s="209" t="s">
        <v>472</v>
      </c>
      <c r="BO176" s="209" t="s">
        <v>472</v>
      </c>
      <c r="BP176" s="209" t="s">
        <v>472</v>
      </c>
      <c r="BQ176" s="209" t="s">
        <v>472</v>
      </c>
      <c r="BR176" s="209" t="s">
        <v>472</v>
      </c>
      <c r="BS176" s="209" t="s">
        <v>472</v>
      </c>
      <c r="BT176" s="209" t="s">
        <v>472</v>
      </c>
      <c r="BU176" s="209" t="s">
        <v>472</v>
      </c>
      <c r="BV176" s="209" t="s">
        <v>472</v>
      </c>
      <c r="BW176" s="209" t="s">
        <v>472</v>
      </c>
      <c r="BX176" s="209" t="s">
        <v>472</v>
      </c>
      <c r="BY176" s="209" t="s">
        <v>472</v>
      </c>
      <c r="BZ176" s="209" t="s">
        <v>472</v>
      </c>
      <c r="CA176" s="209" t="s">
        <v>472</v>
      </c>
      <c r="CB176" s="209" t="s">
        <v>472</v>
      </c>
      <c r="CC176" s="209" t="s">
        <v>472</v>
      </c>
      <c r="CD176" s="209" t="s">
        <v>472</v>
      </c>
      <c r="CE176" s="209" t="s">
        <v>472</v>
      </c>
      <c r="CF176" s="209" t="s">
        <v>472</v>
      </c>
      <c r="CG176" s="209" t="s">
        <v>472</v>
      </c>
      <c r="CH176" s="209" t="s">
        <v>472</v>
      </c>
      <c r="CI176" s="209" t="s">
        <v>472</v>
      </c>
      <c r="CJ176" s="209" t="s">
        <v>472</v>
      </c>
      <c r="CK176" s="209" t="s">
        <v>472</v>
      </c>
      <c r="CL176" s="209" t="s">
        <v>472</v>
      </c>
      <c r="CM176" s="209" t="s">
        <v>472</v>
      </c>
      <c r="CN176" s="209" t="s">
        <v>472</v>
      </c>
      <c r="CO176" s="209" t="s">
        <v>472</v>
      </c>
      <c r="CP176" s="209" t="s">
        <v>472</v>
      </c>
      <c r="CQ176" s="209" t="s">
        <v>472</v>
      </c>
      <c r="CR176" s="209" t="s">
        <v>472</v>
      </c>
      <c r="CS176" s="209" t="s">
        <v>472</v>
      </c>
      <c r="CT176" s="209" t="s">
        <v>472</v>
      </c>
      <c r="CU176" s="209" t="s">
        <v>472</v>
      </c>
      <c r="CV176" s="209" t="s">
        <v>472</v>
      </c>
      <c r="CW176" s="209" t="s">
        <v>472</v>
      </c>
      <c r="CX176" s="209" t="s">
        <v>472</v>
      </c>
      <c r="CY176" s="209" t="s">
        <v>472</v>
      </c>
      <c r="CZ176" s="209" t="s">
        <v>472</v>
      </c>
      <c r="DA176" s="209" t="s">
        <v>472</v>
      </c>
      <c r="DB176" s="209" t="s">
        <v>472</v>
      </c>
      <c r="DC176" s="209" t="s">
        <v>472</v>
      </c>
    </row>
    <row r="177" spans="1:107">
      <c r="A177" s="213" t="s">
        <v>460</v>
      </c>
      <c r="B177" s="209">
        <v>2403</v>
      </c>
      <c r="C177" s="209">
        <v>2403</v>
      </c>
      <c r="D177" s="215">
        <v>11124</v>
      </c>
      <c r="E177" s="216">
        <f t="shared" si="6"/>
        <v>11124</v>
      </c>
      <c r="F177" s="217">
        <v>45688</v>
      </c>
      <c r="G177" s="215" t="s">
        <v>148</v>
      </c>
      <c r="H177" s="215" t="s">
        <v>469</v>
      </c>
      <c r="I177" s="209">
        <v>2021</v>
      </c>
      <c r="J177" s="209" t="s">
        <v>461</v>
      </c>
      <c r="K177" s="209" t="s">
        <v>462</v>
      </c>
      <c r="L177" s="218">
        <v>699840</v>
      </c>
      <c r="M177" s="209" t="s">
        <v>463</v>
      </c>
      <c r="N177" s="209" t="s">
        <v>464</v>
      </c>
      <c r="O177" s="209" t="s">
        <v>465</v>
      </c>
      <c r="P177" s="217">
        <v>45176</v>
      </c>
      <c r="Q177" s="217" t="s">
        <v>560</v>
      </c>
      <c r="R177" s="209" t="s">
        <v>464</v>
      </c>
      <c r="S177" s="209" t="s">
        <v>466</v>
      </c>
      <c r="T177" s="209">
        <v>15</v>
      </c>
      <c r="U177" s="218">
        <v>0</v>
      </c>
      <c r="V177" s="219">
        <v>0</v>
      </c>
      <c r="W177" s="209" t="s">
        <v>467</v>
      </c>
      <c r="X177" s="209" t="s">
        <v>468</v>
      </c>
      <c r="Y177" s="209" t="s">
        <v>468</v>
      </c>
      <c r="Z177" s="209" t="s">
        <v>469</v>
      </c>
      <c r="AA177" s="213" t="s">
        <v>460</v>
      </c>
      <c r="AB177" s="216">
        <f t="shared" si="7"/>
        <v>2403</v>
      </c>
      <c r="AC177" s="216">
        <v>8388</v>
      </c>
      <c r="AD177" s="216">
        <f t="shared" si="8"/>
        <v>8388</v>
      </c>
      <c r="AE177" s="209" t="s">
        <v>560</v>
      </c>
      <c r="AF177" s="209" t="s">
        <v>470</v>
      </c>
      <c r="AG177" s="219">
        <v>4269881</v>
      </c>
      <c r="AH177" s="209" t="s">
        <v>470</v>
      </c>
      <c r="AI177" s="221">
        <v>44947</v>
      </c>
      <c r="AJ177" s="209" t="s">
        <v>471</v>
      </c>
      <c r="AK177" s="209" t="s">
        <v>472</v>
      </c>
      <c r="AL177" s="209" t="s">
        <v>472</v>
      </c>
      <c r="AM177" s="209" t="s">
        <v>472</v>
      </c>
      <c r="AN177" s="209" t="s">
        <v>472</v>
      </c>
      <c r="AO177" s="209" t="s">
        <v>472</v>
      </c>
      <c r="AP177" s="209" t="s">
        <v>472</v>
      </c>
      <c r="AQ177" s="209" t="s">
        <v>472</v>
      </c>
      <c r="AR177" s="209" t="s">
        <v>472</v>
      </c>
      <c r="AS177" s="209" t="s">
        <v>472</v>
      </c>
      <c r="AT177" s="209" t="s">
        <v>472</v>
      </c>
      <c r="AU177" s="209" t="s">
        <v>472</v>
      </c>
      <c r="AV177" s="209" t="s">
        <v>472</v>
      </c>
      <c r="AW177" s="209" t="s">
        <v>472</v>
      </c>
      <c r="AX177" s="209" t="s">
        <v>472</v>
      </c>
      <c r="AY177" s="209" t="s">
        <v>472</v>
      </c>
      <c r="AZ177" s="209" t="s">
        <v>472</v>
      </c>
      <c r="BA177" s="209" t="s">
        <v>472</v>
      </c>
      <c r="BB177" s="209" t="s">
        <v>472</v>
      </c>
      <c r="BC177" s="209" t="s">
        <v>472</v>
      </c>
      <c r="BD177" s="209" t="s">
        <v>472</v>
      </c>
      <c r="BE177" s="209" t="s">
        <v>472</v>
      </c>
      <c r="BF177" s="209" t="s">
        <v>472</v>
      </c>
      <c r="BG177" s="209" t="s">
        <v>472</v>
      </c>
      <c r="BH177" s="209" t="s">
        <v>472</v>
      </c>
      <c r="BI177" s="209" t="s">
        <v>472</v>
      </c>
      <c r="BJ177" s="209" t="s">
        <v>472</v>
      </c>
      <c r="BK177" s="209" t="s">
        <v>472</v>
      </c>
      <c r="BL177" s="209" t="s">
        <v>472</v>
      </c>
      <c r="BM177" s="209" t="s">
        <v>472</v>
      </c>
      <c r="BN177" s="209" t="s">
        <v>472</v>
      </c>
      <c r="BO177" s="209" t="s">
        <v>472</v>
      </c>
      <c r="BP177" s="209" t="s">
        <v>472</v>
      </c>
      <c r="BQ177" s="209" t="s">
        <v>472</v>
      </c>
      <c r="BR177" s="209" t="s">
        <v>472</v>
      </c>
      <c r="BS177" s="209" t="s">
        <v>472</v>
      </c>
      <c r="BT177" s="209" t="s">
        <v>472</v>
      </c>
      <c r="BU177" s="209" t="s">
        <v>472</v>
      </c>
      <c r="BV177" s="209" t="s">
        <v>472</v>
      </c>
      <c r="BW177" s="209" t="s">
        <v>472</v>
      </c>
      <c r="BX177" s="209" t="s">
        <v>472</v>
      </c>
      <c r="BY177" s="209" t="s">
        <v>472</v>
      </c>
      <c r="BZ177" s="209" t="s">
        <v>472</v>
      </c>
      <c r="CA177" s="209" t="s">
        <v>472</v>
      </c>
      <c r="CB177" s="209" t="s">
        <v>472</v>
      </c>
      <c r="CC177" s="209" t="s">
        <v>472</v>
      </c>
      <c r="CD177" s="209" t="s">
        <v>472</v>
      </c>
      <c r="CE177" s="209" t="s">
        <v>472</v>
      </c>
      <c r="CF177" s="209" t="s">
        <v>472</v>
      </c>
      <c r="CG177" s="209" t="s">
        <v>472</v>
      </c>
      <c r="CH177" s="209" t="s">
        <v>472</v>
      </c>
      <c r="CI177" s="209" t="s">
        <v>472</v>
      </c>
      <c r="CJ177" s="209" t="s">
        <v>472</v>
      </c>
      <c r="CK177" s="209" t="s">
        <v>472</v>
      </c>
      <c r="CL177" s="209" t="s">
        <v>472</v>
      </c>
      <c r="CM177" s="209" t="s">
        <v>472</v>
      </c>
      <c r="CN177" s="209" t="s">
        <v>472</v>
      </c>
      <c r="CO177" s="209" t="s">
        <v>472</v>
      </c>
      <c r="CP177" s="209" t="s">
        <v>472</v>
      </c>
      <c r="CQ177" s="209" t="s">
        <v>472</v>
      </c>
      <c r="CR177" s="209" t="s">
        <v>472</v>
      </c>
      <c r="CS177" s="209" t="s">
        <v>472</v>
      </c>
      <c r="CT177" s="209" t="s">
        <v>472</v>
      </c>
      <c r="CU177" s="209" t="s">
        <v>472</v>
      </c>
      <c r="CV177" s="209" t="s">
        <v>472</v>
      </c>
      <c r="CW177" s="209" t="s">
        <v>472</v>
      </c>
      <c r="CX177" s="209" t="s">
        <v>472</v>
      </c>
      <c r="CY177" s="209" t="s">
        <v>472</v>
      </c>
      <c r="CZ177" s="209" t="s">
        <v>472</v>
      </c>
      <c r="DA177" s="209" t="s">
        <v>472</v>
      </c>
      <c r="DB177" s="209" t="s">
        <v>472</v>
      </c>
      <c r="DC177" s="209" t="s">
        <v>472</v>
      </c>
    </row>
    <row r="178" spans="1:107">
      <c r="A178" s="213" t="s">
        <v>460</v>
      </c>
      <c r="B178" s="209">
        <v>2406</v>
      </c>
      <c r="C178" s="209">
        <v>2406</v>
      </c>
      <c r="D178" s="215">
        <v>10781</v>
      </c>
      <c r="E178" s="216">
        <f t="shared" si="6"/>
        <v>10781</v>
      </c>
      <c r="F178" s="217">
        <v>45688</v>
      </c>
      <c r="G178" s="215" t="s">
        <v>148</v>
      </c>
      <c r="H178" s="215" t="s">
        <v>469</v>
      </c>
      <c r="I178" s="209">
        <v>2021</v>
      </c>
      <c r="J178" s="209" t="s">
        <v>461</v>
      </c>
      <c r="K178" s="209" t="s">
        <v>462</v>
      </c>
      <c r="L178" s="218">
        <v>5809500</v>
      </c>
      <c r="M178" s="209" t="s">
        <v>463</v>
      </c>
      <c r="N178" s="209" t="s">
        <v>464</v>
      </c>
      <c r="O178" s="209" t="s">
        <v>465</v>
      </c>
      <c r="P178" s="217">
        <v>45198</v>
      </c>
      <c r="Q178" s="217" t="s">
        <v>560</v>
      </c>
      <c r="R178" s="209" t="s">
        <v>464</v>
      </c>
      <c r="S178" s="209" t="s">
        <v>466</v>
      </c>
      <c r="T178" s="209">
        <v>12</v>
      </c>
      <c r="U178" s="218">
        <v>0</v>
      </c>
      <c r="V178" s="219">
        <v>0</v>
      </c>
      <c r="W178" s="209" t="s">
        <v>467</v>
      </c>
      <c r="X178" s="209" t="s">
        <v>468</v>
      </c>
      <c r="Y178" s="209" t="s">
        <v>468</v>
      </c>
      <c r="Z178" s="209" t="s">
        <v>469</v>
      </c>
      <c r="AA178" s="213" t="s">
        <v>460</v>
      </c>
      <c r="AB178" s="216">
        <f t="shared" si="7"/>
        <v>2406</v>
      </c>
      <c r="AC178" s="216">
        <v>8014</v>
      </c>
      <c r="AD178" s="216">
        <f t="shared" si="8"/>
        <v>8014</v>
      </c>
      <c r="AE178" s="209" t="s">
        <v>560</v>
      </c>
      <c r="AF178" s="209" t="s">
        <v>470</v>
      </c>
      <c r="AG178" s="219">
        <v>28219177</v>
      </c>
      <c r="AH178" s="209" t="s">
        <v>470</v>
      </c>
      <c r="AI178" s="221">
        <v>45042</v>
      </c>
      <c r="AJ178" s="209" t="s">
        <v>471</v>
      </c>
      <c r="AK178" s="209" t="s">
        <v>472</v>
      </c>
      <c r="AL178" s="209" t="s">
        <v>472</v>
      </c>
      <c r="AM178" s="209" t="s">
        <v>472</v>
      </c>
      <c r="AN178" s="209" t="s">
        <v>472</v>
      </c>
      <c r="AO178" s="209" t="s">
        <v>472</v>
      </c>
      <c r="AP178" s="209" t="s">
        <v>472</v>
      </c>
      <c r="AQ178" s="209" t="s">
        <v>472</v>
      </c>
      <c r="AR178" s="209" t="s">
        <v>472</v>
      </c>
      <c r="AS178" s="209" t="s">
        <v>472</v>
      </c>
      <c r="AT178" s="209" t="s">
        <v>472</v>
      </c>
      <c r="AU178" s="209" t="s">
        <v>472</v>
      </c>
      <c r="AV178" s="209" t="s">
        <v>472</v>
      </c>
      <c r="AW178" s="209" t="s">
        <v>472</v>
      </c>
      <c r="AX178" s="209" t="s">
        <v>472</v>
      </c>
      <c r="AY178" s="209" t="s">
        <v>472</v>
      </c>
      <c r="AZ178" s="209" t="s">
        <v>472</v>
      </c>
      <c r="BA178" s="209" t="s">
        <v>472</v>
      </c>
      <c r="BB178" s="209" t="s">
        <v>472</v>
      </c>
      <c r="BC178" s="209" t="s">
        <v>472</v>
      </c>
      <c r="BD178" s="209" t="s">
        <v>472</v>
      </c>
      <c r="BE178" s="209" t="s">
        <v>472</v>
      </c>
      <c r="BF178" s="209" t="s">
        <v>472</v>
      </c>
      <c r="BG178" s="209" t="s">
        <v>472</v>
      </c>
      <c r="BH178" s="209" t="s">
        <v>472</v>
      </c>
      <c r="BI178" s="209" t="s">
        <v>472</v>
      </c>
      <c r="BJ178" s="209" t="s">
        <v>472</v>
      </c>
      <c r="BK178" s="209" t="s">
        <v>472</v>
      </c>
      <c r="BL178" s="209" t="s">
        <v>472</v>
      </c>
      <c r="BM178" s="209" t="s">
        <v>472</v>
      </c>
      <c r="BN178" s="209" t="s">
        <v>472</v>
      </c>
      <c r="BO178" s="209" t="s">
        <v>472</v>
      </c>
      <c r="BP178" s="209" t="s">
        <v>472</v>
      </c>
      <c r="BQ178" s="209" t="s">
        <v>472</v>
      </c>
      <c r="BR178" s="209" t="s">
        <v>472</v>
      </c>
      <c r="BS178" s="209" t="s">
        <v>472</v>
      </c>
      <c r="BT178" s="209" t="s">
        <v>472</v>
      </c>
      <c r="BU178" s="209" t="s">
        <v>472</v>
      </c>
      <c r="BV178" s="209" t="s">
        <v>472</v>
      </c>
      <c r="BW178" s="209" t="s">
        <v>472</v>
      </c>
      <c r="BX178" s="209" t="s">
        <v>472</v>
      </c>
      <c r="BY178" s="209" t="s">
        <v>472</v>
      </c>
      <c r="BZ178" s="209" t="s">
        <v>472</v>
      </c>
      <c r="CA178" s="209" t="s">
        <v>472</v>
      </c>
      <c r="CB178" s="209" t="s">
        <v>472</v>
      </c>
      <c r="CC178" s="209" t="s">
        <v>472</v>
      </c>
      <c r="CD178" s="209" t="s">
        <v>472</v>
      </c>
      <c r="CE178" s="209" t="s">
        <v>472</v>
      </c>
      <c r="CF178" s="209" t="s">
        <v>472</v>
      </c>
      <c r="CG178" s="209" t="s">
        <v>472</v>
      </c>
      <c r="CH178" s="209" t="s">
        <v>472</v>
      </c>
      <c r="CI178" s="209" t="s">
        <v>472</v>
      </c>
      <c r="CJ178" s="209" t="s">
        <v>472</v>
      </c>
      <c r="CK178" s="209" t="s">
        <v>472</v>
      </c>
      <c r="CL178" s="209" t="s">
        <v>472</v>
      </c>
      <c r="CM178" s="209" t="s">
        <v>472</v>
      </c>
      <c r="CN178" s="209" t="s">
        <v>472</v>
      </c>
      <c r="CO178" s="209" t="s">
        <v>472</v>
      </c>
      <c r="CP178" s="209" t="s">
        <v>472</v>
      </c>
      <c r="CQ178" s="209" t="s">
        <v>472</v>
      </c>
      <c r="CR178" s="209" t="s">
        <v>472</v>
      </c>
      <c r="CS178" s="209" t="s">
        <v>472</v>
      </c>
      <c r="CT178" s="209" t="s">
        <v>472</v>
      </c>
      <c r="CU178" s="209" t="s">
        <v>472</v>
      </c>
      <c r="CV178" s="209" t="s">
        <v>472</v>
      </c>
      <c r="CW178" s="209" t="s">
        <v>472</v>
      </c>
      <c r="CX178" s="209" t="s">
        <v>472</v>
      </c>
      <c r="CY178" s="209" t="s">
        <v>472</v>
      </c>
      <c r="CZ178" s="209" t="s">
        <v>472</v>
      </c>
      <c r="DA178" s="209" t="s">
        <v>472</v>
      </c>
      <c r="DB178" s="209" t="s">
        <v>472</v>
      </c>
      <c r="DC178" s="209" t="s">
        <v>472</v>
      </c>
    </row>
    <row r="179" spans="1:107">
      <c r="A179" s="213" t="s">
        <v>460</v>
      </c>
      <c r="B179" s="209">
        <v>2408</v>
      </c>
      <c r="C179" s="209">
        <v>2408</v>
      </c>
      <c r="D179" s="215">
        <v>11158</v>
      </c>
      <c r="E179" s="216">
        <f t="shared" si="6"/>
        <v>11158</v>
      </c>
      <c r="F179" s="217">
        <v>45688</v>
      </c>
      <c r="G179" s="215" t="s">
        <v>148</v>
      </c>
      <c r="H179" s="215" t="s">
        <v>469</v>
      </c>
      <c r="I179" s="209">
        <v>2021</v>
      </c>
      <c r="J179" s="209" t="s">
        <v>461</v>
      </c>
      <c r="K179" s="209" t="s">
        <v>462</v>
      </c>
      <c r="L179" s="218">
        <v>1495200</v>
      </c>
      <c r="M179" s="209" t="s">
        <v>463</v>
      </c>
      <c r="N179" s="209" t="s">
        <v>464</v>
      </c>
      <c r="O179" s="209" t="s">
        <v>465</v>
      </c>
      <c r="P179" s="217">
        <v>45204</v>
      </c>
      <c r="Q179" s="217" t="s">
        <v>558</v>
      </c>
      <c r="R179" s="209" t="s">
        <v>464</v>
      </c>
      <c r="S179" s="209" t="s">
        <v>466</v>
      </c>
      <c r="T179" s="209">
        <v>14</v>
      </c>
      <c r="U179" s="218">
        <v>0</v>
      </c>
      <c r="V179" s="219">
        <v>0</v>
      </c>
      <c r="W179" s="209" t="s">
        <v>467</v>
      </c>
      <c r="X179" s="209" t="s">
        <v>468</v>
      </c>
      <c r="Y179" s="209" t="s">
        <v>468</v>
      </c>
      <c r="Z179" s="209" t="s">
        <v>469</v>
      </c>
      <c r="AA179" s="213" t="s">
        <v>460</v>
      </c>
      <c r="AB179" s="216">
        <f t="shared" si="7"/>
        <v>2408</v>
      </c>
      <c r="AC179" s="216">
        <v>8411</v>
      </c>
      <c r="AD179" s="216">
        <f t="shared" si="8"/>
        <v>8411</v>
      </c>
      <c r="AE179" s="209" t="s">
        <v>558</v>
      </c>
      <c r="AF179" s="209" t="s">
        <v>470</v>
      </c>
      <c r="AG179" s="219">
        <v>8000000</v>
      </c>
      <c r="AH179" s="209" t="s">
        <v>470</v>
      </c>
      <c r="AI179" s="221">
        <v>45063</v>
      </c>
      <c r="AJ179" s="209" t="s">
        <v>471</v>
      </c>
      <c r="AK179" s="209" t="s">
        <v>472</v>
      </c>
      <c r="AL179" s="209" t="s">
        <v>472</v>
      </c>
      <c r="AM179" s="209" t="s">
        <v>472</v>
      </c>
      <c r="AN179" s="209" t="s">
        <v>472</v>
      </c>
      <c r="AO179" s="209" t="s">
        <v>472</v>
      </c>
      <c r="AP179" s="209" t="s">
        <v>472</v>
      </c>
      <c r="AQ179" s="209" t="s">
        <v>472</v>
      </c>
      <c r="AR179" s="209" t="s">
        <v>472</v>
      </c>
      <c r="AS179" s="209" t="s">
        <v>472</v>
      </c>
      <c r="AT179" s="209" t="s">
        <v>472</v>
      </c>
      <c r="AU179" s="209" t="s">
        <v>472</v>
      </c>
      <c r="AV179" s="209" t="s">
        <v>472</v>
      </c>
      <c r="AW179" s="209" t="s">
        <v>472</v>
      </c>
      <c r="AX179" s="209" t="s">
        <v>472</v>
      </c>
      <c r="AY179" s="209" t="s">
        <v>472</v>
      </c>
      <c r="AZ179" s="209" t="s">
        <v>472</v>
      </c>
      <c r="BA179" s="209" t="s">
        <v>472</v>
      </c>
      <c r="BB179" s="209" t="s">
        <v>472</v>
      </c>
      <c r="BC179" s="209" t="s">
        <v>472</v>
      </c>
      <c r="BD179" s="209" t="s">
        <v>472</v>
      </c>
      <c r="BE179" s="209" t="s">
        <v>472</v>
      </c>
      <c r="BF179" s="209" t="s">
        <v>472</v>
      </c>
      <c r="BG179" s="209" t="s">
        <v>472</v>
      </c>
      <c r="BH179" s="209" t="s">
        <v>472</v>
      </c>
      <c r="BI179" s="209" t="s">
        <v>472</v>
      </c>
      <c r="BJ179" s="209" t="s">
        <v>472</v>
      </c>
      <c r="BK179" s="209" t="s">
        <v>472</v>
      </c>
      <c r="BL179" s="209" t="s">
        <v>472</v>
      </c>
      <c r="BM179" s="209" t="s">
        <v>472</v>
      </c>
      <c r="BN179" s="209" t="s">
        <v>472</v>
      </c>
      <c r="BO179" s="209" t="s">
        <v>472</v>
      </c>
      <c r="BP179" s="209" t="s">
        <v>472</v>
      </c>
      <c r="BQ179" s="209" t="s">
        <v>472</v>
      </c>
      <c r="BR179" s="209" t="s">
        <v>472</v>
      </c>
      <c r="BS179" s="209" t="s">
        <v>472</v>
      </c>
      <c r="BT179" s="209" t="s">
        <v>472</v>
      </c>
      <c r="BU179" s="209" t="s">
        <v>472</v>
      </c>
      <c r="BV179" s="209" t="s">
        <v>472</v>
      </c>
      <c r="BW179" s="209" t="s">
        <v>472</v>
      </c>
      <c r="BX179" s="209" t="s">
        <v>472</v>
      </c>
      <c r="BY179" s="209" t="s">
        <v>472</v>
      </c>
      <c r="BZ179" s="209" t="s">
        <v>472</v>
      </c>
      <c r="CA179" s="209" t="s">
        <v>472</v>
      </c>
      <c r="CB179" s="209" t="s">
        <v>472</v>
      </c>
      <c r="CC179" s="209" t="s">
        <v>472</v>
      </c>
      <c r="CD179" s="209" t="s">
        <v>472</v>
      </c>
      <c r="CE179" s="209" t="s">
        <v>472</v>
      </c>
      <c r="CF179" s="209" t="s">
        <v>472</v>
      </c>
      <c r="CG179" s="209" t="s">
        <v>472</v>
      </c>
      <c r="CH179" s="209" t="s">
        <v>472</v>
      </c>
      <c r="CI179" s="209" t="s">
        <v>472</v>
      </c>
      <c r="CJ179" s="209" t="s">
        <v>472</v>
      </c>
      <c r="CK179" s="209" t="s">
        <v>472</v>
      </c>
      <c r="CL179" s="209" t="s">
        <v>472</v>
      </c>
      <c r="CM179" s="209" t="s">
        <v>472</v>
      </c>
      <c r="CN179" s="209" t="s">
        <v>472</v>
      </c>
      <c r="CO179" s="209" t="s">
        <v>472</v>
      </c>
      <c r="CP179" s="209" t="s">
        <v>472</v>
      </c>
      <c r="CQ179" s="209" t="s">
        <v>472</v>
      </c>
      <c r="CR179" s="209" t="s">
        <v>472</v>
      </c>
      <c r="CS179" s="209" t="s">
        <v>472</v>
      </c>
      <c r="CT179" s="209" t="s">
        <v>472</v>
      </c>
      <c r="CU179" s="209" t="s">
        <v>472</v>
      </c>
      <c r="CV179" s="209" t="s">
        <v>472</v>
      </c>
      <c r="CW179" s="209" t="s">
        <v>472</v>
      </c>
      <c r="CX179" s="209" t="s">
        <v>472</v>
      </c>
      <c r="CY179" s="209" t="s">
        <v>472</v>
      </c>
      <c r="CZ179" s="209" t="s">
        <v>472</v>
      </c>
      <c r="DA179" s="209" t="s">
        <v>472</v>
      </c>
      <c r="DB179" s="209" t="s">
        <v>472</v>
      </c>
      <c r="DC179" s="209" t="s">
        <v>472</v>
      </c>
    </row>
    <row r="180" spans="1:107">
      <c r="A180" s="213" t="s">
        <v>460</v>
      </c>
      <c r="B180" s="209">
        <v>2409</v>
      </c>
      <c r="C180" s="209">
        <v>2409</v>
      </c>
      <c r="D180" s="215">
        <v>8907</v>
      </c>
      <c r="E180" s="216">
        <f t="shared" si="6"/>
        <v>8907</v>
      </c>
      <c r="F180" s="217">
        <v>45688</v>
      </c>
      <c r="G180" s="215" t="s">
        <v>148</v>
      </c>
      <c r="H180" s="215" t="s">
        <v>469</v>
      </c>
      <c r="I180" s="209">
        <v>2021</v>
      </c>
      <c r="J180" s="209" t="s">
        <v>461</v>
      </c>
      <c r="K180" s="209" t="s">
        <v>462</v>
      </c>
      <c r="L180" s="218">
        <v>2082345</v>
      </c>
      <c r="M180" s="209" t="s">
        <v>463</v>
      </c>
      <c r="N180" s="209" t="s">
        <v>464</v>
      </c>
      <c r="O180" s="209" t="s">
        <v>465</v>
      </c>
      <c r="P180" s="217">
        <v>45212</v>
      </c>
      <c r="Q180" s="217" t="s">
        <v>558</v>
      </c>
      <c r="R180" s="209" t="s">
        <v>464</v>
      </c>
      <c r="S180" s="209" t="s">
        <v>466</v>
      </c>
      <c r="T180" s="209">
        <v>13</v>
      </c>
      <c r="U180" s="218">
        <v>0</v>
      </c>
      <c r="V180" s="219">
        <v>0</v>
      </c>
      <c r="W180" s="209" t="s">
        <v>467</v>
      </c>
      <c r="X180" s="209" t="s">
        <v>468</v>
      </c>
      <c r="Y180" s="209" t="s">
        <v>468</v>
      </c>
      <c r="Z180" s="209" t="s">
        <v>469</v>
      </c>
      <c r="AA180" s="213" t="s">
        <v>460</v>
      </c>
      <c r="AB180" s="216">
        <f t="shared" si="7"/>
        <v>2409</v>
      </c>
      <c r="AC180" s="216">
        <v>7889</v>
      </c>
      <c r="AD180" s="216">
        <f t="shared" si="8"/>
        <v>7889</v>
      </c>
      <c r="AE180" s="209" t="s">
        <v>558</v>
      </c>
      <c r="AF180" s="209" t="s">
        <v>470</v>
      </c>
      <c r="AG180" s="219">
        <v>9955205</v>
      </c>
      <c r="AH180" s="209" t="s">
        <v>470</v>
      </c>
      <c r="AI180" s="221">
        <v>45169</v>
      </c>
      <c r="AJ180" s="209" t="s">
        <v>471</v>
      </c>
      <c r="AK180" s="209" t="s">
        <v>472</v>
      </c>
      <c r="AL180" s="209" t="s">
        <v>472</v>
      </c>
      <c r="AM180" s="209" t="s">
        <v>472</v>
      </c>
      <c r="AN180" s="209" t="s">
        <v>472</v>
      </c>
      <c r="AO180" s="209" t="s">
        <v>472</v>
      </c>
      <c r="AP180" s="209" t="s">
        <v>472</v>
      </c>
      <c r="AQ180" s="209" t="s">
        <v>472</v>
      </c>
      <c r="AR180" s="209" t="s">
        <v>472</v>
      </c>
      <c r="AS180" s="209" t="s">
        <v>472</v>
      </c>
      <c r="AT180" s="209" t="s">
        <v>472</v>
      </c>
      <c r="AU180" s="209" t="s">
        <v>472</v>
      </c>
      <c r="AV180" s="209" t="s">
        <v>472</v>
      </c>
      <c r="AW180" s="209" t="s">
        <v>472</v>
      </c>
      <c r="AX180" s="209" t="s">
        <v>472</v>
      </c>
      <c r="AY180" s="209" t="s">
        <v>472</v>
      </c>
      <c r="AZ180" s="209" t="s">
        <v>472</v>
      </c>
      <c r="BA180" s="209" t="s">
        <v>472</v>
      </c>
      <c r="BB180" s="209" t="s">
        <v>472</v>
      </c>
      <c r="BC180" s="209" t="s">
        <v>472</v>
      </c>
      <c r="BD180" s="209" t="s">
        <v>472</v>
      </c>
      <c r="BE180" s="209" t="s">
        <v>472</v>
      </c>
      <c r="BF180" s="209" t="s">
        <v>472</v>
      </c>
      <c r="BG180" s="209" t="s">
        <v>472</v>
      </c>
      <c r="BH180" s="209" t="s">
        <v>472</v>
      </c>
      <c r="BI180" s="209" t="s">
        <v>472</v>
      </c>
      <c r="BJ180" s="209" t="s">
        <v>472</v>
      </c>
      <c r="BK180" s="209" t="s">
        <v>472</v>
      </c>
      <c r="BL180" s="209" t="s">
        <v>472</v>
      </c>
      <c r="BM180" s="209" t="s">
        <v>472</v>
      </c>
      <c r="BN180" s="209" t="s">
        <v>472</v>
      </c>
      <c r="BO180" s="209" t="s">
        <v>472</v>
      </c>
      <c r="BP180" s="209" t="s">
        <v>472</v>
      </c>
      <c r="BQ180" s="209" t="s">
        <v>472</v>
      </c>
      <c r="BR180" s="209" t="s">
        <v>472</v>
      </c>
      <c r="BS180" s="209" t="s">
        <v>472</v>
      </c>
      <c r="BT180" s="209" t="s">
        <v>472</v>
      </c>
      <c r="BU180" s="209" t="s">
        <v>472</v>
      </c>
      <c r="BV180" s="209" t="s">
        <v>472</v>
      </c>
      <c r="BW180" s="209" t="s">
        <v>472</v>
      </c>
      <c r="BX180" s="209" t="s">
        <v>472</v>
      </c>
      <c r="BY180" s="209" t="s">
        <v>472</v>
      </c>
      <c r="BZ180" s="209" t="s">
        <v>472</v>
      </c>
      <c r="CA180" s="209" t="s">
        <v>472</v>
      </c>
      <c r="CB180" s="209" t="s">
        <v>472</v>
      </c>
      <c r="CC180" s="209" t="s">
        <v>472</v>
      </c>
      <c r="CD180" s="209" t="s">
        <v>472</v>
      </c>
      <c r="CE180" s="209" t="s">
        <v>472</v>
      </c>
      <c r="CF180" s="209" t="s">
        <v>472</v>
      </c>
      <c r="CG180" s="209" t="s">
        <v>472</v>
      </c>
      <c r="CH180" s="209" t="s">
        <v>472</v>
      </c>
      <c r="CI180" s="209" t="s">
        <v>472</v>
      </c>
      <c r="CJ180" s="209" t="s">
        <v>472</v>
      </c>
      <c r="CK180" s="209" t="s">
        <v>472</v>
      </c>
      <c r="CL180" s="209" t="s">
        <v>472</v>
      </c>
      <c r="CM180" s="209" t="s">
        <v>472</v>
      </c>
      <c r="CN180" s="209" t="s">
        <v>472</v>
      </c>
      <c r="CO180" s="209" t="s">
        <v>472</v>
      </c>
      <c r="CP180" s="209" t="s">
        <v>472</v>
      </c>
      <c r="CQ180" s="209" t="s">
        <v>472</v>
      </c>
      <c r="CR180" s="209" t="s">
        <v>472</v>
      </c>
      <c r="CS180" s="209" t="s">
        <v>472</v>
      </c>
      <c r="CT180" s="209" t="s">
        <v>472</v>
      </c>
      <c r="CU180" s="209" t="s">
        <v>472</v>
      </c>
      <c r="CV180" s="209" t="s">
        <v>472</v>
      </c>
      <c r="CW180" s="209" t="s">
        <v>472</v>
      </c>
      <c r="CX180" s="209" t="s">
        <v>472</v>
      </c>
      <c r="CY180" s="209" t="s">
        <v>472</v>
      </c>
      <c r="CZ180" s="209" t="s">
        <v>472</v>
      </c>
      <c r="DA180" s="209" t="s">
        <v>472</v>
      </c>
      <c r="DB180" s="209" t="s">
        <v>472</v>
      </c>
      <c r="DC180" s="209" t="s">
        <v>472</v>
      </c>
    </row>
    <row r="181" spans="1:107">
      <c r="A181" s="213" t="s">
        <v>460</v>
      </c>
      <c r="B181" s="209">
        <v>2410</v>
      </c>
      <c r="C181" s="209">
        <v>2410</v>
      </c>
      <c r="D181" s="215">
        <v>11231</v>
      </c>
      <c r="E181" s="216">
        <f t="shared" si="6"/>
        <v>11231</v>
      </c>
      <c r="F181" s="217">
        <v>45688</v>
      </c>
      <c r="G181" s="215" t="s">
        <v>148</v>
      </c>
      <c r="H181" s="215" t="s">
        <v>469</v>
      </c>
      <c r="I181" s="209">
        <v>2021</v>
      </c>
      <c r="J181" s="209" t="s">
        <v>461</v>
      </c>
      <c r="K181" s="209" t="s">
        <v>462</v>
      </c>
      <c r="L181" s="218">
        <v>8054294</v>
      </c>
      <c r="M181" s="209" t="s">
        <v>463</v>
      </c>
      <c r="N181" s="209" t="s">
        <v>464</v>
      </c>
      <c r="O181" s="209" t="s">
        <v>465</v>
      </c>
      <c r="P181" s="217">
        <v>45212</v>
      </c>
      <c r="Q181" s="217" t="s">
        <v>559</v>
      </c>
      <c r="R181" s="209" t="s">
        <v>464</v>
      </c>
      <c r="S181" s="209" t="s">
        <v>466</v>
      </c>
      <c r="T181" s="209">
        <v>13</v>
      </c>
      <c r="U181" s="218">
        <v>0</v>
      </c>
      <c r="V181" s="219">
        <v>0</v>
      </c>
      <c r="W181" s="209" t="s">
        <v>467</v>
      </c>
      <c r="X181" s="209" t="s">
        <v>468</v>
      </c>
      <c r="Y181" s="209" t="s">
        <v>468</v>
      </c>
      <c r="Z181" s="209" t="s">
        <v>469</v>
      </c>
      <c r="AA181" s="213" t="s">
        <v>460</v>
      </c>
      <c r="AB181" s="216">
        <f t="shared" si="7"/>
        <v>2410</v>
      </c>
      <c r="AC181" s="216">
        <v>6833</v>
      </c>
      <c r="AD181" s="216">
        <f t="shared" si="8"/>
        <v>6833</v>
      </c>
      <c r="AE181" s="209" t="s">
        <v>559</v>
      </c>
      <c r="AF181" s="209" t="s">
        <v>470</v>
      </c>
      <c r="AG181" s="219">
        <v>20079584</v>
      </c>
      <c r="AH181" s="209" t="s">
        <v>470</v>
      </c>
      <c r="AI181" s="221">
        <v>45149</v>
      </c>
      <c r="AJ181" s="209" t="s">
        <v>471</v>
      </c>
      <c r="AK181" s="209" t="s">
        <v>472</v>
      </c>
      <c r="AL181" s="209" t="s">
        <v>472</v>
      </c>
      <c r="AM181" s="209" t="s">
        <v>472</v>
      </c>
      <c r="AN181" s="209" t="s">
        <v>472</v>
      </c>
      <c r="AO181" s="209" t="s">
        <v>472</v>
      </c>
      <c r="AP181" s="209" t="s">
        <v>472</v>
      </c>
      <c r="AQ181" s="209" t="s">
        <v>472</v>
      </c>
      <c r="AR181" s="209" t="s">
        <v>472</v>
      </c>
      <c r="AS181" s="209" t="s">
        <v>472</v>
      </c>
      <c r="AT181" s="209" t="s">
        <v>472</v>
      </c>
      <c r="AU181" s="209" t="s">
        <v>472</v>
      </c>
      <c r="AV181" s="209" t="s">
        <v>472</v>
      </c>
      <c r="AW181" s="209" t="s">
        <v>472</v>
      </c>
      <c r="AX181" s="209" t="s">
        <v>472</v>
      </c>
      <c r="AY181" s="209" t="s">
        <v>472</v>
      </c>
      <c r="AZ181" s="209" t="s">
        <v>472</v>
      </c>
      <c r="BA181" s="209" t="s">
        <v>472</v>
      </c>
      <c r="BB181" s="209" t="s">
        <v>472</v>
      </c>
      <c r="BC181" s="209" t="s">
        <v>472</v>
      </c>
      <c r="BD181" s="209" t="s">
        <v>472</v>
      </c>
      <c r="BE181" s="209" t="s">
        <v>472</v>
      </c>
      <c r="BF181" s="209" t="s">
        <v>472</v>
      </c>
      <c r="BG181" s="209" t="s">
        <v>472</v>
      </c>
      <c r="BH181" s="209" t="s">
        <v>472</v>
      </c>
      <c r="BI181" s="209" t="s">
        <v>472</v>
      </c>
      <c r="BJ181" s="209" t="s">
        <v>472</v>
      </c>
      <c r="BK181" s="209" t="s">
        <v>472</v>
      </c>
      <c r="BL181" s="209" t="s">
        <v>472</v>
      </c>
      <c r="BM181" s="209" t="s">
        <v>472</v>
      </c>
      <c r="BN181" s="209" t="s">
        <v>472</v>
      </c>
      <c r="BO181" s="209" t="s">
        <v>472</v>
      </c>
      <c r="BP181" s="209" t="s">
        <v>472</v>
      </c>
      <c r="BQ181" s="209" t="s">
        <v>472</v>
      </c>
      <c r="BR181" s="209" t="s">
        <v>472</v>
      </c>
      <c r="BS181" s="209" t="s">
        <v>472</v>
      </c>
      <c r="BT181" s="209" t="s">
        <v>472</v>
      </c>
      <c r="BU181" s="209" t="s">
        <v>472</v>
      </c>
      <c r="BV181" s="209" t="s">
        <v>472</v>
      </c>
      <c r="BW181" s="209" t="s">
        <v>472</v>
      </c>
      <c r="BX181" s="209" t="s">
        <v>472</v>
      </c>
      <c r="BY181" s="209" t="s">
        <v>472</v>
      </c>
      <c r="BZ181" s="209" t="s">
        <v>472</v>
      </c>
      <c r="CA181" s="209" t="s">
        <v>472</v>
      </c>
      <c r="CB181" s="209" t="s">
        <v>472</v>
      </c>
      <c r="CC181" s="209" t="s">
        <v>472</v>
      </c>
      <c r="CD181" s="209" t="s">
        <v>472</v>
      </c>
      <c r="CE181" s="209" t="s">
        <v>472</v>
      </c>
      <c r="CF181" s="209" t="s">
        <v>472</v>
      </c>
      <c r="CG181" s="209" t="s">
        <v>472</v>
      </c>
      <c r="CH181" s="209" t="s">
        <v>472</v>
      </c>
      <c r="CI181" s="209" t="s">
        <v>472</v>
      </c>
      <c r="CJ181" s="209" t="s">
        <v>472</v>
      </c>
      <c r="CK181" s="209" t="s">
        <v>472</v>
      </c>
      <c r="CL181" s="209" t="s">
        <v>472</v>
      </c>
      <c r="CM181" s="209" t="s">
        <v>472</v>
      </c>
      <c r="CN181" s="209" t="s">
        <v>472</v>
      </c>
      <c r="CO181" s="209" t="s">
        <v>472</v>
      </c>
      <c r="CP181" s="209" t="s">
        <v>472</v>
      </c>
      <c r="CQ181" s="209" t="s">
        <v>472</v>
      </c>
      <c r="CR181" s="209" t="s">
        <v>472</v>
      </c>
      <c r="CS181" s="209" t="s">
        <v>472</v>
      </c>
      <c r="CT181" s="209" t="s">
        <v>472</v>
      </c>
      <c r="CU181" s="209" t="s">
        <v>472</v>
      </c>
      <c r="CV181" s="209" t="s">
        <v>472</v>
      </c>
      <c r="CW181" s="209" t="s">
        <v>472</v>
      </c>
      <c r="CX181" s="209" t="s">
        <v>472</v>
      </c>
      <c r="CY181" s="209" t="s">
        <v>472</v>
      </c>
      <c r="CZ181" s="209" t="s">
        <v>472</v>
      </c>
      <c r="DA181" s="209" t="s">
        <v>472</v>
      </c>
      <c r="DB181" s="209" t="s">
        <v>472</v>
      </c>
      <c r="DC181" s="209" t="s">
        <v>472</v>
      </c>
    </row>
    <row r="182" spans="1:107">
      <c r="A182" s="213" t="s">
        <v>460</v>
      </c>
      <c r="B182" s="209">
        <v>2411</v>
      </c>
      <c r="C182" s="209">
        <v>2411</v>
      </c>
      <c r="D182" s="215">
        <v>11230</v>
      </c>
      <c r="E182" s="216">
        <f t="shared" si="6"/>
        <v>11230</v>
      </c>
      <c r="F182" s="217">
        <v>45688</v>
      </c>
      <c r="G182" s="215" t="s">
        <v>148</v>
      </c>
      <c r="H182" s="215" t="s">
        <v>469</v>
      </c>
      <c r="I182" s="209">
        <v>2021</v>
      </c>
      <c r="J182" s="209" t="s">
        <v>461</v>
      </c>
      <c r="K182" s="209" t="s">
        <v>462</v>
      </c>
      <c r="L182" s="218">
        <v>6838411</v>
      </c>
      <c r="M182" s="209" t="s">
        <v>463</v>
      </c>
      <c r="N182" s="209" t="s">
        <v>464</v>
      </c>
      <c r="O182" s="209" t="s">
        <v>465</v>
      </c>
      <c r="P182" s="217">
        <v>45210</v>
      </c>
      <c r="Q182" s="217" t="s">
        <v>559</v>
      </c>
      <c r="R182" s="209" t="s">
        <v>464</v>
      </c>
      <c r="S182" s="209" t="s">
        <v>466</v>
      </c>
      <c r="T182" s="209">
        <v>15</v>
      </c>
      <c r="U182" s="218">
        <v>0</v>
      </c>
      <c r="V182" s="219">
        <v>0</v>
      </c>
      <c r="W182" s="209" t="s">
        <v>467</v>
      </c>
      <c r="X182" s="209" t="s">
        <v>468</v>
      </c>
      <c r="Y182" s="209" t="s">
        <v>468</v>
      </c>
      <c r="Z182" s="209" t="s">
        <v>469</v>
      </c>
      <c r="AA182" s="213" t="s">
        <v>460</v>
      </c>
      <c r="AB182" s="216">
        <f t="shared" si="7"/>
        <v>2411</v>
      </c>
      <c r="AC182" s="216">
        <v>7425</v>
      </c>
      <c r="AD182" s="216">
        <f t="shared" si="8"/>
        <v>7425</v>
      </c>
      <c r="AE182" s="209" t="s">
        <v>559</v>
      </c>
      <c r="AF182" s="209" t="s">
        <v>470</v>
      </c>
      <c r="AG182" s="219">
        <v>35658372</v>
      </c>
      <c r="AH182" s="209" t="s">
        <v>470</v>
      </c>
      <c r="AI182" s="221">
        <v>45149</v>
      </c>
      <c r="AJ182" s="209" t="s">
        <v>471</v>
      </c>
      <c r="AK182" s="209" t="s">
        <v>472</v>
      </c>
      <c r="AL182" s="209" t="s">
        <v>472</v>
      </c>
      <c r="AM182" s="209" t="s">
        <v>472</v>
      </c>
      <c r="AN182" s="209" t="s">
        <v>472</v>
      </c>
      <c r="AO182" s="209" t="s">
        <v>472</v>
      </c>
      <c r="AP182" s="209" t="s">
        <v>472</v>
      </c>
      <c r="AQ182" s="209" t="s">
        <v>472</v>
      </c>
      <c r="AR182" s="209" t="s">
        <v>472</v>
      </c>
      <c r="AS182" s="209" t="s">
        <v>472</v>
      </c>
      <c r="AT182" s="209" t="s">
        <v>472</v>
      </c>
      <c r="AU182" s="209" t="s">
        <v>472</v>
      </c>
      <c r="AV182" s="209" t="s">
        <v>472</v>
      </c>
      <c r="AW182" s="209" t="s">
        <v>472</v>
      </c>
      <c r="AX182" s="209" t="s">
        <v>472</v>
      </c>
      <c r="AY182" s="209" t="s">
        <v>472</v>
      </c>
      <c r="AZ182" s="209" t="s">
        <v>472</v>
      </c>
      <c r="BA182" s="209" t="s">
        <v>472</v>
      </c>
      <c r="BB182" s="209" t="s">
        <v>472</v>
      </c>
      <c r="BC182" s="209" t="s">
        <v>472</v>
      </c>
      <c r="BD182" s="209" t="s">
        <v>472</v>
      </c>
      <c r="BE182" s="209" t="s">
        <v>472</v>
      </c>
      <c r="BF182" s="209" t="s">
        <v>472</v>
      </c>
      <c r="BG182" s="209" t="s">
        <v>472</v>
      </c>
      <c r="BH182" s="209" t="s">
        <v>472</v>
      </c>
      <c r="BI182" s="209" t="s">
        <v>472</v>
      </c>
      <c r="BJ182" s="209" t="s">
        <v>472</v>
      </c>
      <c r="BK182" s="209" t="s">
        <v>472</v>
      </c>
      <c r="BL182" s="209" t="s">
        <v>472</v>
      </c>
      <c r="BM182" s="209" t="s">
        <v>472</v>
      </c>
      <c r="BN182" s="209" t="s">
        <v>472</v>
      </c>
      <c r="BO182" s="209" t="s">
        <v>472</v>
      </c>
      <c r="BP182" s="209" t="s">
        <v>472</v>
      </c>
      <c r="BQ182" s="209" t="s">
        <v>472</v>
      </c>
      <c r="BR182" s="209" t="s">
        <v>472</v>
      </c>
      <c r="BS182" s="209" t="s">
        <v>472</v>
      </c>
      <c r="BT182" s="209" t="s">
        <v>472</v>
      </c>
      <c r="BU182" s="209" t="s">
        <v>472</v>
      </c>
      <c r="BV182" s="209" t="s">
        <v>472</v>
      </c>
      <c r="BW182" s="209" t="s">
        <v>472</v>
      </c>
      <c r="BX182" s="209" t="s">
        <v>472</v>
      </c>
      <c r="BY182" s="209" t="s">
        <v>472</v>
      </c>
      <c r="BZ182" s="209" t="s">
        <v>472</v>
      </c>
      <c r="CA182" s="209" t="s">
        <v>472</v>
      </c>
      <c r="CB182" s="209" t="s">
        <v>472</v>
      </c>
      <c r="CC182" s="209" t="s">
        <v>472</v>
      </c>
      <c r="CD182" s="209" t="s">
        <v>472</v>
      </c>
      <c r="CE182" s="209" t="s">
        <v>472</v>
      </c>
      <c r="CF182" s="209" t="s">
        <v>472</v>
      </c>
      <c r="CG182" s="209" t="s">
        <v>472</v>
      </c>
      <c r="CH182" s="209" t="s">
        <v>472</v>
      </c>
      <c r="CI182" s="209" t="s">
        <v>472</v>
      </c>
      <c r="CJ182" s="209" t="s">
        <v>472</v>
      </c>
      <c r="CK182" s="209" t="s">
        <v>472</v>
      </c>
      <c r="CL182" s="209" t="s">
        <v>472</v>
      </c>
      <c r="CM182" s="209" t="s">
        <v>472</v>
      </c>
      <c r="CN182" s="209" t="s">
        <v>472</v>
      </c>
      <c r="CO182" s="209" t="s">
        <v>472</v>
      </c>
      <c r="CP182" s="209" t="s">
        <v>472</v>
      </c>
      <c r="CQ182" s="209" t="s">
        <v>472</v>
      </c>
      <c r="CR182" s="209" t="s">
        <v>472</v>
      </c>
      <c r="CS182" s="209" t="s">
        <v>472</v>
      </c>
      <c r="CT182" s="209" t="s">
        <v>472</v>
      </c>
      <c r="CU182" s="209" t="s">
        <v>472</v>
      </c>
      <c r="CV182" s="209" t="s">
        <v>472</v>
      </c>
      <c r="CW182" s="209" t="s">
        <v>472</v>
      </c>
      <c r="CX182" s="209" t="s">
        <v>472</v>
      </c>
      <c r="CY182" s="209" t="s">
        <v>472</v>
      </c>
      <c r="CZ182" s="209" t="s">
        <v>472</v>
      </c>
      <c r="DA182" s="209" t="s">
        <v>472</v>
      </c>
      <c r="DB182" s="209" t="s">
        <v>472</v>
      </c>
      <c r="DC182" s="209" t="s">
        <v>472</v>
      </c>
    </row>
    <row r="183" spans="1:107">
      <c r="A183" s="213" t="s">
        <v>460</v>
      </c>
      <c r="B183" s="209">
        <v>2412</v>
      </c>
      <c r="C183" s="209">
        <v>2412</v>
      </c>
      <c r="D183" s="215">
        <v>11228</v>
      </c>
      <c r="E183" s="216">
        <f t="shared" si="6"/>
        <v>11228</v>
      </c>
      <c r="F183" s="217">
        <v>45688</v>
      </c>
      <c r="G183" s="215" t="s">
        <v>148</v>
      </c>
      <c r="H183" s="215" t="s">
        <v>469</v>
      </c>
      <c r="I183" s="209">
        <v>2021</v>
      </c>
      <c r="J183" s="209" t="s">
        <v>461</v>
      </c>
      <c r="K183" s="209" t="s">
        <v>462</v>
      </c>
      <c r="L183" s="218">
        <v>3000582</v>
      </c>
      <c r="M183" s="209" t="s">
        <v>463</v>
      </c>
      <c r="N183" s="209" t="s">
        <v>464</v>
      </c>
      <c r="O183" s="209" t="s">
        <v>465</v>
      </c>
      <c r="P183" s="217">
        <v>45210</v>
      </c>
      <c r="Q183" s="217" t="s">
        <v>559</v>
      </c>
      <c r="R183" s="209" t="s">
        <v>464</v>
      </c>
      <c r="S183" s="209" t="s">
        <v>466</v>
      </c>
      <c r="T183" s="209">
        <v>12</v>
      </c>
      <c r="U183" s="218">
        <v>0</v>
      </c>
      <c r="V183" s="219">
        <v>0</v>
      </c>
      <c r="W183" s="209" t="s">
        <v>467</v>
      </c>
      <c r="X183" s="209" t="s">
        <v>468</v>
      </c>
      <c r="Y183" s="209" t="s">
        <v>468</v>
      </c>
      <c r="Z183" s="209" t="s">
        <v>469</v>
      </c>
      <c r="AA183" s="213" t="s">
        <v>460</v>
      </c>
      <c r="AB183" s="216">
        <f t="shared" si="7"/>
        <v>2412</v>
      </c>
      <c r="AC183" s="216">
        <v>7097</v>
      </c>
      <c r="AD183" s="216">
        <f t="shared" si="8"/>
        <v>7097</v>
      </c>
      <c r="AE183" s="209" t="s">
        <v>559</v>
      </c>
      <c r="AF183" s="209" t="s">
        <v>470</v>
      </c>
      <c r="AG183" s="219">
        <v>14609213</v>
      </c>
      <c r="AH183" s="209" t="s">
        <v>470</v>
      </c>
      <c r="AI183" s="221">
        <v>45131</v>
      </c>
      <c r="AJ183" s="209" t="s">
        <v>471</v>
      </c>
      <c r="AK183" s="209" t="s">
        <v>472</v>
      </c>
      <c r="AL183" s="209" t="s">
        <v>472</v>
      </c>
      <c r="AM183" s="209" t="s">
        <v>472</v>
      </c>
      <c r="AN183" s="209" t="s">
        <v>472</v>
      </c>
      <c r="AO183" s="209" t="s">
        <v>472</v>
      </c>
      <c r="AP183" s="209" t="s">
        <v>472</v>
      </c>
      <c r="AQ183" s="209" t="s">
        <v>472</v>
      </c>
      <c r="AR183" s="209" t="s">
        <v>472</v>
      </c>
      <c r="AS183" s="209" t="s">
        <v>472</v>
      </c>
      <c r="AT183" s="209" t="s">
        <v>472</v>
      </c>
      <c r="AU183" s="209" t="s">
        <v>472</v>
      </c>
      <c r="AV183" s="209" t="s">
        <v>472</v>
      </c>
      <c r="AW183" s="209" t="s">
        <v>472</v>
      </c>
      <c r="AX183" s="209" t="s">
        <v>472</v>
      </c>
      <c r="AY183" s="209" t="s">
        <v>472</v>
      </c>
      <c r="AZ183" s="209" t="s">
        <v>472</v>
      </c>
      <c r="BA183" s="209" t="s">
        <v>472</v>
      </c>
      <c r="BB183" s="209" t="s">
        <v>472</v>
      </c>
      <c r="BC183" s="209" t="s">
        <v>472</v>
      </c>
      <c r="BD183" s="209" t="s">
        <v>472</v>
      </c>
      <c r="BE183" s="209" t="s">
        <v>472</v>
      </c>
      <c r="BF183" s="209" t="s">
        <v>472</v>
      </c>
      <c r="BG183" s="209" t="s">
        <v>472</v>
      </c>
      <c r="BH183" s="209" t="s">
        <v>472</v>
      </c>
      <c r="BI183" s="209" t="s">
        <v>472</v>
      </c>
      <c r="BJ183" s="209" t="s">
        <v>472</v>
      </c>
      <c r="BK183" s="209" t="s">
        <v>472</v>
      </c>
      <c r="BL183" s="209" t="s">
        <v>472</v>
      </c>
      <c r="BM183" s="209" t="s">
        <v>472</v>
      </c>
      <c r="BN183" s="209" t="s">
        <v>472</v>
      </c>
      <c r="BO183" s="209" t="s">
        <v>472</v>
      </c>
      <c r="BP183" s="209" t="s">
        <v>472</v>
      </c>
      <c r="BQ183" s="209" t="s">
        <v>472</v>
      </c>
      <c r="BR183" s="209" t="s">
        <v>472</v>
      </c>
      <c r="BS183" s="209" t="s">
        <v>472</v>
      </c>
      <c r="BT183" s="209" t="s">
        <v>472</v>
      </c>
      <c r="BU183" s="209" t="s">
        <v>472</v>
      </c>
      <c r="BV183" s="209" t="s">
        <v>472</v>
      </c>
      <c r="BW183" s="209" t="s">
        <v>472</v>
      </c>
      <c r="BX183" s="209" t="s">
        <v>472</v>
      </c>
      <c r="BY183" s="209" t="s">
        <v>472</v>
      </c>
      <c r="BZ183" s="209" t="s">
        <v>472</v>
      </c>
      <c r="CA183" s="209" t="s">
        <v>472</v>
      </c>
      <c r="CB183" s="209" t="s">
        <v>472</v>
      </c>
      <c r="CC183" s="209" t="s">
        <v>472</v>
      </c>
      <c r="CD183" s="209" t="s">
        <v>472</v>
      </c>
      <c r="CE183" s="209" t="s">
        <v>472</v>
      </c>
      <c r="CF183" s="209" t="s">
        <v>472</v>
      </c>
      <c r="CG183" s="209" t="s">
        <v>472</v>
      </c>
      <c r="CH183" s="209" t="s">
        <v>472</v>
      </c>
      <c r="CI183" s="209" t="s">
        <v>472</v>
      </c>
      <c r="CJ183" s="209" t="s">
        <v>472</v>
      </c>
      <c r="CK183" s="209" t="s">
        <v>472</v>
      </c>
      <c r="CL183" s="209" t="s">
        <v>472</v>
      </c>
      <c r="CM183" s="209" t="s">
        <v>472</v>
      </c>
      <c r="CN183" s="209" t="s">
        <v>472</v>
      </c>
      <c r="CO183" s="209" t="s">
        <v>472</v>
      </c>
      <c r="CP183" s="209" t="s">
        <v>472</v>
      </c>
      <c r="CQ183" s="209" t="s">
        <v>472</v>
      </c>
      <c r="CR183" s="209" t="s">
        <v>472</v>
      </c>
      <c r="CS183" s="209" t="s">
        <v>472</v>
      </c>
      <c r="CT183" s="209" t="s">
        <v>472</v>
      </c>
      <c r="CU183" s="209" t="s">
        <v>472</v>
      </c>
      <c r="CV183" s="209" t="s">
        <v>472</v>
      </c>
      <c r="CW183" s="209" t="s">
        <v>472</v>
      </c>
      <c r="CX183" s="209" t="s">
        <v>472</v>
      </c>
      <c r="CY183" s="209" t="s">
        <v>472</v>
      </c>
      <c r="CZ183" s="209" t="s">
        <v>472</v>
      </c>
      <c r="DA183" s="209" t="s">
        <v>472</v>
      </c>
      <c r="DB183" s="209" t="s">
        <v>472</v>
      </c>
      <c r="DC183" s="209" t="s">
        <v>472</v>
      </c>
    </row>
    <row r="184" spans="1:107">
      <c r="A184" s="213" t="s">
        <v>460</v>
      </c>
      <c r="B184" s="209">
        <v>2413</v>
      </c>
      <c r="C184" s="209">
        <v>2413</v>
      </c>
      <c r="D184" s="215">
        <v>8907</v>
      </c>
      <c r="E184" s="216">
        <f t="shared" si="6"/>
        <v>8907</v>
      </c>
      <c r="F184" s="217">
        <v>45688</v>
      </c>
      <c r="G184" s="215" t="s">
        <v>148</v>
      </c>
      <c r="H184" s="215" t="s">
        <v>469</v>
      </c>
      <c r="I184" s="209">
        <v>2021</v>
      </c>
      <c r="J184" s="209" t="s">
        <v>461</v>
      </c>
      <c r="K184" s="209" t="s">
        <v>462</v>
      </c>
      <c r="L184" s="218">
        <v>2120400</v>
      </c>
      <c r="M184" s="209" t="s">
        <v>463</v>
      </c>
      <c r="N184" s="209" t="s">
        <v>464</v>
      </c>
      <c r="O184" s="209" t="s">
        <v>465</v>
      </c>
      <c r="P184" s="217">
        <v>45217</v>
      </c>
      <c r="Q184" s="217" t="s">
        <v>558</v>
      </c>
      <c r="R184" s="209" t="s">
        <v>464</v>
      </c>
      <c r="S184" s="209" t="s">
        <v>466</v>
      </c>
      <c r="T184" s="209">
        <v>12</v>
      </c>
      <c r="U184" s="218">
        <v>0</v>
      </c>
      <c r="V184" s="219">
        <v>0</v>
      </c>
      <c r="W184" s="209" t="s">
        <v>467</v>
      </c>
      <c r="X184" s="209" t="s">
        <v>468</v>
      </c>
      <c r="Y184" s="209" t="s">
        <v>468</v>
      </c>
      <c r="Z184" s="209" t="s">
        <v>469</v>
      </c>
      <c r="AA184" s="213" t="s">
        <v>460</v>
      </c>
      <c r="AB184" s="216">
        <f t="shared" si="7"/>
        <v>2413</v>
      </c>
      <c r="AC184" s="216">
        <v>7344</v>
      </c>
      <c r="AD184" s="216">
        <f t="shared" si="8"/>
        <v>7344</v>
      </c>
      <c r="AE184" s="209" t="s">
        <v>558</v>
      </c>
      <c r="AF184" s="209" t="s">
        <v>470</v>
      </c>
      <c r="AG184" s="219">
        <v>10103400</v>
      </c>
      <c r="AH184" s="209" t="s">
        <v>470</v>
      </c>
      <c r="AI184" s="221">
        <v>45169</v>
      </c>
      <c r="AJ184" s="209" t="s">
        <v>471</v>
      </c>
      <c r="AK184" s="209" t="s">
        <v>472</v>
      </c>
      <c r="AL184" s="209" t="s">
        <v>472</v>
      </c>
      <c r="AM184" s="209" t="s">
        <v>472</v>
      </c>
      <c r="AN184" s="209" t="s">
        <v>472</v>
      </c>
      <c r="AO184" s="209" t="s">
        <v>472</v>
      </c>
      <c r="AP184" s="209" t="s">
        <v>472</v>
      </c>
      <c r="AQ184" s="209" t="s">
        <v>472</v>
      </c>
      <c r="AR184" s="209" t="s">
        <v>472</v>
      </c>
      <c r="AS184" s="209" t="s">
        <v>472</v>
      </c>
      <c r="AT184" s="209" t="s">
        <v>472</v>
      </c>
      <c r="AU184" s="209" t="s">
        <v>472</v>
      </c>
      <c r="AV184" s="209" t="s">
        <v>472</v>
      </c>
      <c r="AW184" s="209" t="s">
        <v>472</v>
      </c>
      <c r="AX184" s="209" t="s">
        <v>472</v>
      </c>
      <c r="AY184" s="209" t="s">
        <v>472</v>
      </c>
      <c r="AZ184" s="209" t="s">
        <v>472</v>
      </c>
      <c r="BA184" s="209" t="s">
        <v>472</v>
      </c>
      <c r="BB184" s="209" t="s">
        <v>472</v>
      </c>
      <c r="BC184" s="209" t="s">
        <v>472</v>
      </c>
      <c r="BD184" s="209" t="s">
        <v>472</v>
      </c>
      <c r="BE184" s="209" t="s">
        <v>472</v>
      </c>
      <c r="BF184" s="209" t="s">
        <v>472</v>
      </c>
      <c r="BG184" s="209" t="s">
        <v>472</v>
      </c>
      <c r="BH184" s="209" t="s">
        <v>472</v>
      </c>
      <c r="BI184" s="209" t="s">
        <v>472</v>
      </c>
      <c r="BJ184" s="209" t="s">
        <v>472</v>
      </c>
      <c r="BK184" s="209" t="s">
        <v>472</v>
      </c>
      <c r="BL184" s="209" t="s">
        <v>472</v>
      </c>
      <c r="BM184" s="209" t="s">
        <v>472</v>
      </c>
      <c r="BN184" s="209" t="s">
        <v>472</v>
      </c>
      <c r="BO184" s="209" t="s">
        <v>472</v>
      </c>
      <c r="BP184" s="209" t="s">
        <v>472</v>
      </c>
      <c r="BQ184" s="209" t="s">
        <v>472</v>
      </c>
      <c r="BR184" s="209" t="s">
        <v>472</v>
      </c>
      <c r="BS184" s="209" t="s">
        <v>472</v>
      </c>
      <c r="BT184" s="209" t="s">
        <v>472</v>
      </c>
      <c r="BU184" s="209" t="s">
        <v>472</v>
      </c>
      <c r="BV184" s="209" t="s">
        <v>472</v>
      </c>
      <c r="BW184" s="209" t="s">
        <v>472</v>
      </c>
      <c r="BX184" s="209" t="s">
        <v>472</v>
      </c>
      <c r="BY184" s="209" t="s">
        <v>472</v>
      </c>
      <c r="BZ184" s="209" t="s">
        <v>472</v>
      </c>
      <c r="CA184" s="209" t="s">
        <v>472</v>
      </c>
      <c r="CB184" s="209" t="s">
        <v>472</v>
      </c>
      <c r="CC184" s="209" t="s">
        <v>472</v>
      </c>
      <c r="CD184" s="209" t="s">
        <v>472</v>
      </c>
      <c r="CE184" s="209" t="s">
        <v>472</v>
      </c>
      <c r="CF184" s="209" t="s">
        <v>472</v>
      </c>
      <c r="CG184" s="209" t="s">
        <v>472</v>
      </c>
      <c r="CH184" s="209" t="s">
        <v>472</v>
      </c>
      <c r="CI184" s="209" t="s">
        <v>472</v>
      </c>
      <c r="CJ184" s="209" t="s">
        <v>472</v>
      </c>
      <c r="CK184" s="209" t="s">
        <v>472</v>
      </c>
      <c r="CL184" s="209" t="s">
        <v>472</v>
      </c>
      <c r="CM184" s="209" t="s">
        <v>472</v>
      </c>
      <c r="CN184" s="209" t="s">
        <v>472</v>
      </c>
      <c r="CO184" s="209" t="s">
        <v>472</v>
      </c>
      <c r="CP184" s="209" t="s">
        <v>472</v>
      </c>
      <c r="CQ184" s="209" t="s">
        <v>472</v>
      </c>
      <c r="CR184" s="209" t="s">
        <v>472</v>
      </c>
      <c r="CS184" s="209" t="s">
        <v>472</v>
      </c>
      <c r="CT184" s="209" t="s">
        <v>472</v>
      </c>
      <c r="CU184" s="209" t="s">
        <v>472</v>
      </c>
      <c r="CV184" s="209" t="s">
        <v>472</v>
      </c>
      <c r="CW184" s="209" t="s">
        <v>472</v>
      </c>
      <c r="CX184" s="209" t="s">
        <v>472</v>
      </c>
      <c r="CY184" s="209" t="s">
        <v>472</v>
      </c>
      <c r="CZ184" s="209" t="s">
        <v>472</v>
      </c>
      <c r="DA184" s="209" t="s">
        <v>472</v>
      </c>
      <c r="DB184" s="209" t="s">
        <v>472</v>
      </c>
      <c r="DC184" s="209" t="s">
        <v>472</v>
      </c>
    </row>
    <row r="185" spans="1:107">
      <c r="A185" s="213" t="s">
        <v>460</v>
      </c>
      <c r="B185" s="209">
        <v>2415</v>
      </c>
      <c r="C185" s="209">
        <v>2415</v>
      </c>
      <c r="D185" s="215">
        <v>10381</v>
      </c>
      <c r="E185" s="216">
        <f t="shared" si="6"/>
        <v>10381</v>
      </c>
      <c r="F185" s="217">
        <v>45688</v>
      </c>
      <c r="G185" s="215" t="s">
        <v>148</v>
      </c>
      <c r="H185" s="215" t="s">
        <v>469</v>
      </c>
      <c r="I185" s="209">
        <v>2021</v>
      </c>
      <c r="J185" s="209" t="s">
        <v>461</v>
      </c>
      <c r="K185" s="209" t="s">
        <v>462</v>
      </c>
      <c r="L185" s="218">
        <v>545892</v>
      </c>
      <c r="M185" s="209" t="s">
        <v>463</v>
      </c>
      <c r="N185" s="209" t="s">
        <v>464</v>
      </c>
      <c r="O185" s="209" t="s">
        <v>465</v>
      </c>
      <c r="P185" s="217">
        <v>45223</v>
      </c>
      <c r="Q185" s="217" t="s">
        <v>560</v>
      </c>
      <c r="R185" s="209" t="s">
        <v>464</v>
      </c>
      <c r="S185" s="209" t="s">
        <v>466</v>
      </c>
      <c r="T185" s="209">
        <v>11</v>
      </c>
      <c r="U185" s="218">
        <v>0</v>
      </c>
      <c r="V185" s="219">
        <v>0</v>
      </c>
      <c r="W185" s="209" t="s">
        <v>467</v>
      </c>
      <c r="X185" s="209" t="s">
        <v>468</v>
      </c>
      <c r="Y185" s="209" t="s">
        <v>468</v>
      </c>
      <c r="Z185" s="209" t="s">
        <v>469</v>
      </c>
      <c r="AA185" s="213" t="s">
        <v>460</v>
      </c>
      <c r="AB185" s="216">
        <f t="shared" si="7"/>
        <v>2415</v>
      </c>
      <c r="AC185" s="216">
        <v>8418</v>
      </c>
      <c r="AD185" s="216">
        <f t="shared" si="8"/>
        <v>8418</v>
      </c>
      <c r="AE185" s="209" t="s">
        <v>560</v>
      </c>
      <c r="AF185" s="209" t="s">
        <v>470</v>
      </c>
      <c r="AG185" s="219">
        <v>2223320</v>
      </c>
      <c r="AH185" s="209" t="s">
        <v>470</v>
      </c>
      <c r="AI185" s="221">
        <v>45119</v>
      </c>
      <c r="AJ185" s="209" t="s">
        <v>471</v>
      </c>
      <c r="AK185" s="209" t="s">
        <v>472</v>
      </c>
      <c r="AL185" s="209" t="s">
        <v>472</v>
      </c>
      <c r="AM185" s="209" t="s">
        <v>472</v>
      </c>
      <c r="AN185" s="209" t="s">
        <v>472</v>
      </c>
      <c r="AO185" s="209" t="s">
        <v>472</v>
      </c>
      <c r="AP185" s="209" t="s">
        <v>472</v>
      </c>
      <c r="AQ185" s="209" t="s">
        <v>472</v>
      </c>
      <c r="AR185" s="209" t="s">
        <v>472</v>
      </c>
      <c r="AS185" s="209" t="s">
        <v>472</v>
      </c>
      <c r="AT185" s="209" t="s">
        <v>472</v>
      </c>
      <c r="AU185" s="209" t="s">
        <v>472</v>
      </c>
      <c r="AV185" s="209" t="s">
        <v>472</v>
      </c>
      <c r="AW185" s="209" t="s">
        <v>472</v>
      </c>
      <c r="AX185" s="209" t="s">
        <v>472</v>
      </c>
      <c r="AY185" s="209" t="s">
        <v>472</v>
      </c>
      <c r="AZ185" s="209" t="s">
        <v>472</v>
      </c>
      <c r="BA185" s="209" t="s">
        <v>472</v>
      </c>
      <c r="BB185" s="209" t="s">
        <v>472</v>
      </c>
      <c r="BC185" s="209" t="s">
        <v>472</v>
      </c>
      <c r="BD185" s="209" t="s">
        <v>472</v>
      </c>
      <c r="BE185" s="209" t="s">
        <v>472</v>
      </c>
      <c r="BF185" s="209" t="s">
        <v>472</v>
      </c>
      <c r="BG185" s="209" t="s">
        <v>472</v>
      </c>
      <c r="BH185" s="209" t="s">
        <v>472</v>
      </c>
      <c r="BI185" s="209" t="s">
        <v>472</v>
      </c>
      <c r="BJ185" s="209" t="s">
        <v>472</v>
      </c>
      <c r="BK185" s="209" t="s">
        <v>472</v>
      </c>
      <c r="BL185" s="209" t="s">
        <v>472</v>
      </c>
      <c r="BM185" s="209" t="s">
        <v>472</v>
      </c>
      <c r="BN185" s="209" t="s">
        <v>472</v>
      </c>
      <c r="BO185" s="209" t="s">
        <v>472</v>
      </c>
      <c r="BP185" s="209" t="s">
        <v>472</v>
      </c>
      <c r="BQ185" s="209" t="s">
        <v>472</v>
      </c>
      <c r="BR185" s="209" t="s">
        <v>472</v>
      </c>
      <c r="BS185" s="209" t="s">
        <v>472</v>
      </c>
      <c r="BT185" s="209" t="s">
        <v>472</v>
      </c>
      <c r="BU185" s="209" t="s">
        <v>472</v>
      </c>
      <c r="BV185" s="209" t="s">
        <v>472</v>
      </c>
      <c r="BW185" s="209" t="s">
        <v>472</v>
      </c>
      <c r="BX185" s="209" t="s">
        <v>472</v>
      </c>
      <c r="BY185" s="209" t="s">
        <v>472</v>
      </c>
      <c r="BZ185" s="209" t="s">
        <v>472</v>
      </c>
      <c r="CA185" s="209" t="s">
        <v>472</v>
      </c>
      <c r="CB185" s="209" t="s">
        <v>472</v>
      </c>
      <c r="CC185" s="209" t="s">
        <v>472</v>
      </c>
      <c r="CD185" s="209" t="s">
        <v>472</v>
      </c>
      <c r="CE185" s="209" t="s">
        <v>472</v>
      </c>
      <c r="CF185" s="209" t="s">
        <v>472</v>
      </c>
      <c r="CG185" s="209" t="s">
        <v>472</v>
      </c>
      <c r="CH185" s="209" t="s">
        <v>472</v>
      </c>
      <c r="CI185" s="209" t="s">
        <v>472</v>
      </c>
      <c r="CJ185" s="209" t="s">
        <v>472</v>
      </c>
      <c r="CK185" s="209" t="s">
        <v>472</v>
      </c>
      <c r="CL185" s="209" t="s">
        <v>472</v>
      </c>
      <c r="CM185" s="209" t="s">
        <v>472</v>
      </c>
      <c r="CN185" s="209" t="s">
        <v>472</v>
      </c>
      <c r="CO185" s="209" t="s">
        <v>472</v>
      </c>
      <c r="CP185" s="209" t="s">
        <v>472</v>
      </c>
      <c r="CQ185" s="209" t="s">
        <v>472</v>
      </c>
      <c r="CR185" s="209" t="s">
        <v>472</v>
      </c>
      <c r="CS185" s="209" t="s">
        <v>472</v>
      </c>
      <c r="CT185" s="209" t="s">
        <v>472</v>
      </c>
      <c r="CU185" s="209" t="s">
        <v>472</v>
      </c>
      <c r="CV185" s="209" t="s">
        <v>472</v>
      </c>
      <c r="CW185" s="209" t="s">
        <v>472</v>
      </c>
      <c r="CX185" s="209" t="s">
        <v>472</v>
      </c>
      <c r="CY185" s="209" t="s">
        <v>472</v>
      </c>
      <c r="CZ185" s="209" t="s">
        <v>472</v>
      </c>
      <c r="DA185" s="209" t="s">
        <v>472</v>
      </c>
      <c r="DB185" s="209" t="s">
        <v>472</v>
      </c>
      <c r="DC185" s="209" t="s">
        <v>472</v>
      </c>
    </row>
    <row r="186" spans="1:107">
      <c r="A186" s="213" t="s">
        <v>460</v>
      </c>
      <c r="B186" s="209">
        <v>2416</v>
      </c>
      <c r="C186" s="209">
        <v>2416</v>
      </c>
      <c r="D186" s="215">
        <v>10381</v>
      </c>
      <c r="E186" s="216">
        <f t="shared" si="6"/>
        <v>10381</v>
      </c>
      <c r="F186" s="217">
        <v>45688</v>
      </c>
      <c r="G186" s="215" t="s">
        <v>148</v>
      </c>
      <c r="H186" s="215" t="s">
        <v>469</v>
      </c>
      <c r="I186" s="209">
        <v>2021</v>
      </c>
      <c r="J186" s="209" t="s">
        <v>461</v>
      </c>
      <c r="K186" s="209" t="s">
        <v>462</v>
      </c>
      <c r="L186" s="218">
        <v>477264</v>
      </c>
      <c r="M186" s="209" t="s">
        <v>463</v>
      </c>
      <c r="N186" s="209" t="s">
        <v>464</v>
      </c>
      <c r="O186" s="209" t="s">
        <v>465</v>
      </c>
      <c r="P186" s="217">
        <v>45226</v>
      </c>
      <c r="Q186" s="217" t="s">
        <v>560</v>
      </c>
      <c r="R186" s="209" t="s">
        <v>464</v>
      </c>
      <c r="S186" s="209" t="s">
        <v>466</v>
      </c>
      <c r="T186" s="209">
        <v>8</v>
      </c>
      <c r="U186" s="218">
        <v>0</v>
      </c>
      <c r="V186" s="219">
        <v>0</v>
      </c>
      <c r="W186" s="209" t="s">
        <v>467</v>
      </c>
      <c r="X186" s="209" t="s">
        <v>468</v>
      </c>
      <c r="Y186" s="209" t="s">
        <v>468</v>
      </c>
      <c r="Z186" s="209" t="s">
        <v>469</v>
      </c>
      <c r="AA186" s="213" t="s">
        <v>460</v>
      </c>
      <c r="AB186" s="216">
        <f t="shared" si="7"/>
        <v>2416</v>
      </c>
      <c r="AC186" s="216">
        <v>8419</v>
      </c>
      <c r="AD186" s="216">
        <f t="shared" si="8"/>
        <v>8419</v>
      </c>
      <c r="AE186" s="209" t="s">
        <v>560</v>
      </c>
      <c r="AF186" s="209" t="s">
        <v>470</v>
      </c>
      <c r="AG186" s="219">
        <v>1960125</v>
      </c>
      <c r="AH186" s="209" t="s">
        <v>470</v>
      </c>
      <c r="AI186" s="221">
        <v>45138</v>
      </c>
      <c r="AJ186" s="209" t="s">
        <v>471</v>
      </c>
      <c r="AK186" s="209" t="s">
        <v>472</v>
      </c>
      <c r="AL186" s="209" t="s">
        <v>472</v>
      </c>
      <c r="AM186" s="209" t="s">
        <v>472</v>
      </c>
      <c r="AN186" s="209" t="s">
        <v>472</v>
      </c>
      <c r="AO186" s="209" t="s">
        <v>472</v>
      </c>
      <c r="AP186" s="209" t="s">
        <v>472</v>
      </c>
      <c r="AQ186" s="209" t="s">
        <v>472</v>
      </c>
      <c r="AR186" s="209" t="s">
        <v>472</v>
      </c>
      <c r="AS186" s="209" t="s">
        <v>472</v>
      </c>
      <c r="AT186" s="209" t="s">
        <v>472</v>
      </c>
      <c r="AU186" s="209" t="s">
        <v>472</v>
      </c>
      <c r="AV186" s="209" t="s">
        <v>472</v>
      </c>
      <c r="AW186" s="209" t="s">
        <v>472</v>
      </c>
      <c r="AX186" s="209" t="s">
        <v>472</v>
      </c>
      <c r="AY186" s="209" t="s">
        <v>472</v>
      </c>
      <c r="AZ186" s="209" t="s">
        <v>472</v>
      </c>
      <c r="BA186" s="209" t="s">
        <v>472</v>
      </c>
      <c r="BB186" s="209" t="s">
        <v>472</v>
      </c>
      <c r="BC186" s="209" t="s">
        <v>472</v>
      </c>
      <c r="BD186" s="209" t="s">
        <v>472</v>
      </c>
      <c r="BE186" s="209" t="s">
        <v>472</v>
      </c>
      <c r="BF186" s="209" t="s">
        <v>472</v>
      </c>
      <c r="BG186" s="209" t="s">
        <v>472</v>
      </c>
      <c r="BH186" s="209" t="s">
        <v>472</v>
      </c>
      <c r="BI186" s="209" t="s">
        <v>472</v>
      </c>
      <c r="BJ186" s="209" t="s">
        <v>472</v>
      </c>
      <c r="BK186" s="209" t="s">
        <v>472</v>
      </c>
      <c r="BL186" s="209" t="s">
        <v>472</v>
      </c>
      <c r="BM186" s="209" t="s">
        <v>472</v>
      </c>
      <c r="BN186" s="209" t="s">
        <v>472</v>
      </c>
      <c r="BO186" s="209" t="s">
        <v>472</v>
      </c>
      <c r="BP186" s="209" t="s">
        <v>472</v>
      </c>
      <c r="BQ186" s="209" t="s">
        <v>472</v>
      </c>
      <c r="BR186" s="209" t="s">
        <v>472</v>
      </c>
      <c r="BS186" s="209" t="s">
        <v>472</v>
      </c>
      <c r="BT186" s="209" t="s">
        <v>472</v>
      </c>
      <c r="BU186" s="209" t="s">
        <v>472</v>
      </c>
      <c r="BV186" s="209" t="s">
        <v>472</v>
      </c>
      <c r="BW186" s="209" t="s">
        <v>472</v>
      </c>
      <c r="BX186" s="209" t="s">
        <v>472</v>
      </c>
      <c r="BY186" s="209" t="s">
        <v>472</v>
      </c>
      <c r="BZ186" s="209" t="s">
        <v>472</v>
      </c>
      <c r="CA186" s="209" t="s">
        <v>472</v>
      </c>
      <c r="CB186" s="209" t="s">
        <v>472</v>
      </c>
      <c r="CC186" s="209" t="s">
        <v>472</v>
      </c>
      <c r="CD186" s="209" t="s">
        <v>472</v>
      </c>
      <c r="CE186" s="209" t="s">
        <v>472</v>
      </c>
      <c r="CF186" s="209" t="s">
        <v>472</v>
      </c>
      <c r="CG186" s="209" t="s">
        <v>472</v>
      </c>
      <c r="CH186" s="209" t="s">
        <v>472</v>
      </c>
      <c r="CI186" s="209" t="s">
        <v>472</v>
      </c>
      <c r="CJ186" s="209" t="s">
        <v>472</v>
      </c>
      <c r="CK186" s="209" t="s">
        <v>472</v>
      </c>
      <c r="CL186" s="209" t="s">
        <v>472</v>
      </c>
      <c r="CM186" s="209" t="s">
        <v>472</v>
      </c>
      <c r="CN186" s="209" t="s">
        <v>472</v>
      </c>
      <c r="CO186" s="209" t="s">
        <v>472</v>
      </c>
      <c r="CP186" s="209" t="s">
        <v>472</v>
      </c>
      <c r="CQ186" s="209" t="s">
        <v>472</v>
      </c>
      <c r="CR186" s="209" t="s">
        <v>472</v>
      </c>
      <c r="CS186" s="209" t="s">
        <v>472</v>
      </c>
      <c r="CT186" s="209" t="s">
        <v>472</v>
      </c>
      <c r="CU186" s="209" t="s">
        <v>472</v>
      </c>
      <c r="CV186" s="209" t="s">
        <v>472</v>
      </c>
      <c r="CW186" s="209" t="s">
        <v>472</v>
      </c>
      <c r="CX186" s="209" t="s">
        <v>472</v>
      </c>
      <c r="CY186" s="209" t="s">
        <v>472</v>
      </c>
      <c r="CZ186" s="209" t="s">
        <v>472</v>
      </c>
      <c r="DA186" s="209" t="s">
        <v>472</v>
      </c>
      <c r="DB186" s="209" t="s">
        <v>472</v>
      </c>
      <c r="DC186" s="209" t="s">
        <v>472</v>
      </c>
    </row>
    <row r="187" spans="1:107">
      <c r="A187" s="213" t="s">
        <v>460</v>
      </c>
      <c r="B187" s="209">
        <v>2417</v>
      </c>
      <c r="C187" s="209">
        <v>2417</v>
      </c>
      <c r="D187" s="215">
        <v>9384</v>
      </c>
      <c r="E187" s="216">
        <f t="shared" si="6"/>
        <v>9384</v>
      </c>
      <c r="F187" s="217">
        <v>45688</v>
      </c>
      <c r="G187" s="215" t="s">
        <v>148</v>
      </c>
      <c r="H187" s="215" t="s">
        <v>469</v>
      </c>
      <c r="I187" s="209">
        <v>2021</v>
      </c>
      <c r="J187" s="209" t="s">
        <v>461</v>
      </c>
      <c r="K187" s="209" t="s">
        <v>462</v>
      </c>
      <c r="L187" s="218">
        <v>1793233</v>
      </c>
      <c r="M187" s="209" t="s">
        <v>463</v>
      </c>
      <c r="N187" s="209" t="s">
        <v>464</v>
      </c>
      <c r="O187" s="209" t="s">
        <v>465</v>
      </c>
      <c r="P187" s="217">
        <v>45229</v>
      </c>
      <c r="Q187" s="217" t="s">
        <v>560</v>
      </c>
      <c r="R187" s="209" t="s">
        <v>464</v>
      </c>
      <c r="S187" s="209" t="s">
        <v>466</v>
      </c>
      <c r="T187" s="209">
        <v>12</v>
      </c>
      <c r="U187" s="218">
        <v>0</v>
      </c>
      <c r="V187" s="219">
        <v>0</v>
      </c>
      <c r="W187" s="209" t="s">
        <v>467</v>
      </c>
      <c r="X187" s="209" t="s">
        <v>468</v>
      </c>
      <c r="Y187" s="209" t="s">
        <v>468</v>
      </c>
      <c r="Z187" s="209" t="s">
        <v>469</v>
      </c>
      <c r="AA187" s="213" t="s">
        <v>460</v>
      </c>
      <c r="AB187" s="216">
        <f t="shared" si="7"/>
        <v>2417</v>
      </c>
      <c r="AC187" s="216">
        <v>8414</v>
      </c>
      <c r="AD187" s="216">
        <f t="shared" si="8"/>
        <v>8414</v>
      </c>
      <c r="AE187" s="209" t="s">
        <v>560</v>
      </c>
      <c r="AF187" s="209" t="s">
        <v>470</v>
      </c>
      <c r="AG187" s="219">
        <v>10420000</v>
      </c>
      <c r="AH187" s="209" t="s">
        <v>470</v>
      </c>
      <c r="AI187" s="221">
        <v>45073</v>
      </c>
      <c r="AJ187" s="209" t="s">
        <v>471</v>
      </c>
      <c r="AK187" s="209" t="s">
        <v>472</v>
      </c>
      <c r="AL187" s="209" t="s">
        <v>472</v>
      </c>
      <c r="AM187" s="209" t="s">
        <v>472</v>
      </c>
      <c r="AN187" s="209" t="s">
        <v>472</v>
      </c>
      <c r="AO187" s="209" t="s">
        <v>472</v>
      </c>
      <c r="AP187" s="209" t="s">
        <v>472</v>
      </c>
      <c r="AQ187" s="209" t="s">
        <v>472</v>
      </c>
      <c r="AR187" s="209" t="s">
        <v>472</v>
      </c>
      <c r="AS187" s="209" t="s">
        <v>472</v>
      </c>
      <c r="AT187" s="209" t="s">
        <v>472</v>
      </c>
      <c r="AU187" s="209" t="s">
        <v>472</v>
      </c>
      <c r="AV187" s="209" t="s">
        <v>472</v>
      </c>
      <c r="AW187" s="209" t="s">
        <v>472</v>
      </c>
      <c r="AX187" s="209" t="s">
        <v>472</v>
      </c>
      <c r="AY187" s="209" t="s">
        <v>472</v>
      </c>
      <c r="AZ187" s="209" t="s">
        <v>472</v>
      </c>
      <c r="BA187" s="209" t="s">
        <v>472</v>
      </c>
      <c r="BB187" s="209" t="s">
        <v>472</v>
      </c>
      <c r="BC187" s="209" t="s">
        <v>472</v>
      </c>
      <c r="BD187" s="209" t="s">
        <v>472</v>
      </c>
      <c r="BE187" s="209" t="s">
        <v>472</v>
      </c>
      <c r="BF187" s="209" t="s">
        <v>472</v>
      </c>
      <c r="BG187" s="209" t="s">
        <v>472</v>
      </c>
      <c r="BH187" s="209" t="s">
        <v>472</v>
      </c>
      <c r="BI187" s="209" t="s">
        <v>472</v>
      </c>
      <c r="BJ187" s="209" t="s">
        <v>472</v>
      </c>
      <c r="BK187" s="209" t="s">
        <v>472</v>
      </c>
      <c r="BL187" s="209" t="s">
        <v>472</v>
      </c>
      <c r="BM187" s="209" t="s">
        <v>472</v>
      </c>
      <c r="BN187" s="209" t="s">
        <v>472</v>
      </c>
      <c r="BO187" s="209" t="s">
        <v>472</v>
      </c>
      <c r="BP187" s="209" t="s">
        <v>472</v>
      </c>
      <c r="BQ187" s="209" t="s">
        <v>472</v>
      </c>
      <c r="BR187" s="209" t="s">
        <v>472</v>
      </c>
      <c r="BS187" s="209" t="s">
        <v>472</v>
      </c>
      <c r="BT187" s="209" t="s">
        <v>472</v>
      </c>
      <c r="BU187" s="209" t="s">
        <v>472</v>
      </c>
      <c r="BV187" s="209" t="s">
        <v>472</v>
      </c>
      <c r="BW187" s="209" t="s">
        <v>472</v>
      </c>
      <c r="BX187" s="209" t="s">
        <v>472</v>
      </c>
      <c r="BY187" s="209" t="s">
        <v>472</v>
      </c>
      <c r="BZ187" s="209" t="s">
        <v>472</v>
      </c>
      <c r="CA187" s="209" t="s">
        <v>472</v>
      </c>
      <c r="CB187" s="209" t="s">
        <v>472</v>
      </c>
      <c r="CC187" s="209" t="s">
        <v>472</v>
      </c>
      <c r="CD187" s="209" t="s">
        <v>472</v>
      </c>
      <c r="CE187" s="209" t="s">
        <v>472</v>
      </c>
      <c r="CF187" s="209" t="s">
        <v>472</v>
      </c>
      <c r="CG187" s="209" t="s">
        <v>472</v>
      </c>
      <c r="CH187" s="209" t="s">
        <v>472</v>
      </c>
      <c r="CI187" s="209" t="s">
        <v>472</v>
      </c>
      <c r="CJ187" s="209" t="s">
        <v>472</v>
      </c>
      <c r="CK187" s="209" t="s">
        <v>472</v>
      </c>
      <c r="CL187" s="209" t="s">
        <v>472</v>
      </c>
      <c r="CM187" s="209" t="s">
        <v>472</v>
      </c>
      <c r="CN187" s="209" t="s">
        <v>472</v>
      </c>
      <c r="CO187" s="209" t="s">
        <v>472</v>
      </c>
      <c r="CP187" s="209" t="s">
        <v>472</v>
      </c>
      <c r="CQ187" s="209" t="s">
        <v>472</v>
      </c>
      <c r="CR187" s="209" t="s">
        <v>472</v>
      </c>
      <c r="CS187" s="209" t="s">
        <v>472</v>
      </c>
      <c r="CT187" s="209" t="s">
        <v>472</v>
      </c>
      <c r="CU187" s="209" t="s">
        <v>472</v>
      </c>
      <c r="CV187" s="209" t="s">
        <v>472</v>
      </c>
      <c r="CW187" s="209" t="s">
        <v>472</v>
      </c>
      <c r="CX187" s="209" t="s">
        <v>472</v>
      </c>
      <c r="CY187" s="209" t="s">
        <v>472</v>
      </c>
      <c r="CZ187" s="209" t="s">
        <v>472</v>
      </c>
      <c r="DA187" s="209" t="s">
        <v>472</v>
      </c>
      <c r="DB187" s="209" t="s">
        <v>472</v>
      </c>
      <c r="DC187" s="209" t="s">
        <v>472</v>
      </c>
    </row>
    <row r="188" spans="1:107">
      <c r="A188" s="213" t="s">
        <v>460</v>
      </c>
      <c r="B188" s="209">
        <v>2418</v>
      </c>
      <c r="C188" s="209">
        <v>2418</v>
      </c>
      <c r="D188" s="215">
        <v>11204</v>
      </c>
      <c r="E188" s="216">
        <f t="shared" si="6"/>
        <v>11204</v>
      </c>
      <c r="F188" s="217">
        <v>45688</v>
      </c>
      <c r="G188" s="215" t="s">
        <v>148</v>
      </c>
      <c r="H188" s="215" t="s">
        <v>469</v>
      </c>
      <c r="I188" s="209">
        <v>2021</v>
      </c>
      <c r="J188" s="209" t="s">
        <v>461</v>
      </c>
      <c r="K188" s="209" t="s">
        <v>462</v>
      </c>
      <c r="L188" s="218">
        <v>566548</v>
      </c>
      <c r="M188" s="209" t="s">
        <v>463</v>
      </c>
      <c r="N188" s="209" t="s">
        <v>464</v>
      </c>
      <c r="O188" s="209" t="s">
        <v>465</v>
      </c>
      <c r="P188" s="217">
        <v>45230</v>
      </c>
      <c r="Q188" s="217" t="s">
        <v>560</v>
      </c>
      <c r="R188" s="209" t="s">
        <v>464</v>
      </c>
      <c r="S188" s="209" t="s">
        <v>466</v>
      </c>
      <c r="T188" s="209">
        <v>11</v>
      </c>
      <c r="U188" s="218">
        <v>0</v>
      </c>
      <c r="V188" s="219">
        <v>0</v>
      </c>
      <c r="W188" s="209" t="s">
        <v>467</v>
      </c>
      <c r="X188" s="209" t="s">
        <v>468</v>
      </c>
      <c r="Y188" s="209" t="s">
        <v>468</v>
      </c>
      <c r="Z188" s="209" t="s">
        <v>469</v>
      </c>
      <c r="AA188" s="213" t="s">
        <v>460</v>
      </c>
      <c r="AB188" s="216">
        <f t="shared" si="7"/>
        <v>2418</v>
      </c>
      <c r="AC188" s="216">
        <v>7644</v>
      </c>
      <c r="AD188" s="216">
        <f t="shared" si="8"/>
        <v>7644</v>
      </c>
      <c r="AE188" s="209" t="s">
        <v>560</v>
      </c>
      <c r="AF188" s="209" t="s">
        <v>470</v>
      </c>
      <c r="AG188" s="219">
        <v>2757691</v>
      </c>
      <c r="AH188" s="209" t="s">
        <v>470</v>
      </c>
      <c r="AI188" s="221">
        <v>45110</v>
      </c>
      <c r="AJ188" s="209" t="s">
        <v>471</v>
      </c>
      <c r="AK188" s="209" t="s">
        <v>472</v>
      </c>
      <c r="AL188" s="209" t="s">
        <v>472</v>
      </c>
      <c r="AM188" s="209" t="s">
        <v>472</v>
      </c>
      <c r="AN188" s="209" t="s">
        <v>472</v>
      </c>
      <c r="AO188" s="209" t="s">
        <v>472</v>
      </c>
      <c r="AP188" s="209" t="s">
        <v>472</v>
      </c>
      <c r="AQ188" s="209" t="s">
        <v>472</v>
      </c>
      <c r="AR188" s="209" t="s">
        <v>472</v>
      </c>
      <c r="AS188" s="209" t="s">
        <v>472</v>
      </c>
      <c r="AT188" s="209" t="s">
        <v>472</v>
      </c>
      <c r="AU188" s="209" t="s">
        <v>472</v>
      </c>
      <c r="AV188" s="209" t="s">
        <v>472</v>
      </c>
      <c r="AW188" s="209" t="s">
        <v>472</v>
      </c>
      <c r="AX188" s="209" t="s">
        <v>472</v>
      </c>
      <c r="AY188" s="209" t="s">
        <v>472</v>
      </c>
      <c r="AZ188" s="209" t="s">
        <v>472</v>
      </c>
      <c r="BA188" s="209" t="s">
        <v>472</v>
      </c>
      <c r="BB188" s="209" t="s">
        <v>472</v>
      </c>
      <c r="BC188" s="209" t="s">
        <v>472</v>
      </c>
      <c r="BD188" s="209" t="s">
        <v>472</v>
      </c>
      <c r="BE188" s="209" t="s">
        <v>472</v>
      </c>
      <c r="BF188" s="209" t="s">
        <v>472</v>
      </c>
      <c r="BG188" s="209" t="s">
        <v>472</v>
      </c>
      <c r="BH188" s="209" t="s">
        <v>472</v>
      </c>
      <c r="BI188" s="209" t="s">
        <v>472</v>
      </c>
      <c r="BJ188" s="209" t="s">
        <v>472</v>
      </c>
      <c r="BK188" s="209" t="s">
        <v>472</v>
      </c>
      <c r="BL188" s="209" t="s">
        <v>472</v>
      </c>
      <c r="BM188" s="209" t="s">
        <v>472</v>
      </c>
      <c r="BN188" s="209" t="s">
        <v>472</v>
      </c>
      <c r="BO188" s="209" t="s">
        <v>472</v>
      </c>
      <c r="BP188" s="209" t="s">
        <v>472</v>
      </c>
      <c r="BQ188" s="209" t="s">
        <v>472</v>
      </c>
      <c r="BR188" s="209" t="s">
        <v>472</v>
      </c>
      <c r="BS188" s="209" t="s">
        <v>472</v>
      </c>
      <c r="BT188" s="209" t="s">
        <v>472</v>
      </c>
      <c r="BU188" s="209" t="s">
        <v>472</v>
      </c>
      <c r="BV188" s="209" t="s">
        <v>472</v>
      </c>
      <c r="BW188" s="209" t="s">
        <v>472</v>
      </c>
      <c r="BX188" s="209" t="s">
        <v>472</v>
      </c>
      <c r="BY188" s="209" t="s">
        <v>472</v>
      </c>
      <c r="BZ188" s="209" t="s">
        <v>472</v>
      </c>
      <c r="CA188" s="209" t="s">
        <v>472</v>
      </c>
      <c r="CB188" s="209" t="s">
        <v>472</v>
      </c>
      <c r="CC188" s="209" t="s">
        <v>472</v>
      </c>
      <c r="CD188" s="209" t="s">
        <v>472</v>
      </c>
      <c r="CE188" s="209" t="s">
        <v>472</v>
      </c>
      <c r="CF188" s="209" t="s">
        <v>472</v>
      </c>
      <c r="CG188" s="209" t="s">
        <v>472</v>
      </c>
      <c r="CH188" s="209" t="s">
        <v>472</v>
      </c>
      <c r="CI188" s="209" t="s">
        <v>472</v>
      </c>
      <c r="CJ188" s="209" t="s">
        <v>472</v>
      </c>
      <c r="CK188" s="209" t="s">
        <v>472</v>
      </c>
      <c r="CL188" s="209" t="s">
        <v>472</v>
      </c>
      <c r="CM188" s="209" t="s">
        <v>472</v>
      </c>
      <c r="CN188" s="209" t="s">
        <v>472</v>
      </c>
      <c r="CO188" s="209" t="s">
        <v>472</v>
      </c>
      <c r="CP188" s="209" t="s">
        <v>472</v>
      </c>
      <c r="CQ188" s="209" t="s">
        <v>472</v>
      </c>
      <c r="CR188" s="209" t="s">
        <v>472</v>
      </c>
      <c r="CS188" s="209" t="s">
        <v>472</v>
      </c>
      <c r="CT188" s="209" t="s">
        <v>472</v>
      </c>
      <c r="CU188" s="209" t="s">
        <v>472</v>
      </c>
      <c r="CV188" s="209" t="s">
        <v>472</v>
      </c>
      <c r="CW188" s="209" t="s">
        <v>472</v>
      </c>
      <c r="CX188" s="209" t="s">
        <v>472</v>
      </c>
      <c r="CY188" s="209" t="s">
        <v>472</v>
      </c>
      <c r="CZ188" s="209" t="s">
        <v>472</v>
      </c>
      <c r="DA188" s="209" t="s">
        <v>472</v>
      </c>
      <c r="DB188" s="209" t="s">
        <v>472</v>
      </c>
      <c r="DC188" s="209" t="s">
        <v>472</v>
      </c>
    </row>
    <row r="189" spans="1:107">
      <c r="A189" s="213" t="s">
        <v>460</v>
      </c>
      <c r="B189" s="209">
        <v>2425</v>
      </c>
      <c r="C189" s="209">
        <v>2425</v>
      </c>
      <c r="D189" s="215">
        <v>11004</v>
      </c>
      <c r="E189" s="216">
        <f t="shared" si="6"/>
        <v>11004</v>
      </c>
      <c r="F189" s="217">
        <v>45688</v>
      </c>
      <c r="G189" s="215" t="s">
        <v>148</v>
      </c>
      <c r="H189" s="215" t="s">
        <v>469</v>
      </c>
      <c r="I189" s="209">
        <v>2021</v>
      </c>
      <c r="J189" s="209" t="s">
        <v>461</v>
      </c>
      <c r="K189" s="209" t="s">
        <v>462</v>
      </c>
      <c r="L189" s="218">
        <v>3938220</v>
      </c>
      <c r="M189" s="209" t="s">
        <v>463</v>
      </c>
      <c r="N189" s="209" t="s">
        <v>464</v>
      </c>
      <c r="O189" s="209" t="s">
        <v>465</v>
      </c>
      <c r="P189" s="217">
        <v>45243</v>
      </c>
      <c r="Q189" s="217" t="s">
        <v>560</v>
      </c>
      <c r="R189" s="209" t="s">
        <v>464</v>
      </c>
      <c r="S189" s="209" t="s">
        <v>466</v>
      </c>
      <c r="T189" s="209">
        <v>11</v>
      </c>
      <c r="U189" s="218">
        <v>0</v>
      </c>
      <c r="V189" s="219">
        <v>0</v>
      </c>
      <c r="W189" s="209" t="s">
        <v>467</v>
      </c>
      <c r="X189" s="209" t="s">
        <v>468</v>
      </c>
      <c r="Y189" s="209" t="s">
        <v>468</v>
      </c>
      <c r="Z189" s="209" t="s">
        <v>469</v>
      </c>
      <c r="AA189" s="213" t="s">
        <v>460</v>
      </c>
      <c r="AB189" s="216">
        <f t="shared" si="7"/>
        <v>2425</v>
      </c>
      <c r="AC189" s="216">
        <v>8334</v>
      </c>
      <c r="AD189" s="216">
        <f t="shared" si="8"/>
        <v>8334</v>
      </c>
      <c r="AE189" s="209" t="s">
        <v>560</v>
      </c>
      <c r="AF189" s="209" t="s">
        <v>470</v>
      </c>
      <c r="AG189" s="219">
        <v>23120000</v>
      </c>
      <c r="AH189" s="209" t="s">
        <v>470</v>
      </c>
      <c r="AI189" s="221">
        <v>44796</v>
      </c>
      <c r="AJ189" s="209" t="s">
        <v>471</v>
      </c>
      <c r="AK189" s="209" t="s">
        <v>472</v>
      </c>
      <c r="AL189" s="209" t="s">
        <v>472</v>
      </c>
      <c r="AM189" s="209" t="s">
        <v>472</v>
      </c>
      <c r="AN189" s="209" t="s">
        <v>472</v>
      </c>
      <c r="AO189" s="209" t="s">
        <v>472</v>
      </c>
      <c r="AP189" s="209" t="s">
        <v>472</v>
      </c>
      <c r="AQ189" s="209" t="s">
        <v>472</v>
      </c>
      <c r="AR189" s="209" t="s">
        <v>472</v>
      </c>
      <c r="AS189" s="209" t="s">
        <v>472</v>
      </c>
      <c r="AT189" s="209" t="s">
        <v>472</v>
      </c>
      <c r="AU189" s="209" t="s">
        <v>472</v>
      </c>
      <c r="AV189" s="209" t="s">
        <v>472</v>
      </c>
      <c r="AW189" s="209" t="s">
        <v>472</v>
      </c>
      <c r="AX189" s="209" t="s">
        <v>472</v>
      </c>
      <c r="AY189" s="209" t="s">
        <v>472</v>
      </c>
      <c r="AZ189" s="209" t="s">
        <v>472</v>
      </c>
      <c r="BA189" s="209" t="s">
        <v>472</v>
      </c>
      <c r="BB189" s="209" t="s">
        <v>472</v>
      </c>
      <c r="BC189" s="209" t="s">
        <v>472</v>
      </c>
      <c r="BD189" s="209" t="s">
        <v>472</v>
      </c>
      <c r="BE189" s="209" t="s">
        <v>472</v>
      </c>
      <c r="BF189" s="209" t="s">
        <v>472</v>
      </c>
      <c r="BG189" s="209" t="s">
        <v>472</v>
      </c>
      <c r="BH189" s="209" t="s">
        <v>472</v>
      </c>
      <c r="BI189" s="209" t="s">
        <v>472</v>
      </c>
      <c r="BJ189" s="209" t="s">
        <v>472</v>
      </c>
      <c r="BK189" s="209" t="s">
        <v>472</v>
      </c>
      <c r="BL189" s="209" t="s">
        <v>472</v>
      </c>
      <c r="BM189" s="209" t="s">
        <v>472</v>
      </c>
      <c r="BN189" s="209" t="s">
        <v>472</v>
      </c>
      <c r="BO189" s="209" t="s">
        <v>472</v>
      </c>
      <c r="BP189" s="209" t="s">
        <v>472</v>
      </c>
      <c r="BQ189" s="209" t="s">
        <v>472</v>
      </c>
      <c r="BR189" s="209" t="s">
        <v>472</v>
      </c>
      <c r="BS189" s="209" t="s">
        <v>472</v>
      </c>
      <c r="BT189" s="209" t="s">
        <v>472</v>
      </c>
      <c r="BU189" s="209" t="s">
        <v>472</v>
      </c>
      <c r="BV189" s="209" t="s">
        <v>472</v>
      </c>
      <c r="BW189" s="209" t="s">
        <v>472</v>
      </c>
      <c r="BX189" s="209" t="s">
        <v>472</v>
      </c>
      <c r="BY189" s="209" t="s">
        <v>472</v>
      </c>
      <c r="BZ189" s="209" t="s">
        <v>472</v>
      </c>
      <c r="CA189" s="209" t="s">
        <v>472</v>
      </c>
      <c r="CB189" s="209" t="s">
        <v>472</v>
      </c>
      <c r="CC189" s="209" t="s">
        <v>472</v>
      </c>
      <c r="CD189" s="209" t="s">
        <v>472</v>
      </c>
      <c r="CE189" s="209" t="s">
        <v>472</v>
      </c>
      <c r="CF189" s="209" t="s">
        <v>472</v>
      </c>
      <c r="CG189" s="209" t="s">
        <v>472</v>
      </c>
      <c r="CH189" s="209" t="s">
        <v>472</v>
      </c>
      <c r="CI189" s="209" t="s">
        <v>472</v>
      </c>
      <c r="CJ189" s="209" t="s">
        <v>472</v>
      </c>
      <c r="CK189" s="209" t="s">
        <v>472</v>
      </c>
      <c r="CL189" s="209" t="s">
        <v>472</v>
      </c>
      <c r="CM189" s="209" t="s">
        <v>472</v>
      </c>
      <c r="CN189" s="209" t="s">
        <v>472</v>
      </c>
      <c r="CO189" s="209" t="s">
        <v>472</v>
      </c>
      <c r="CP189" s="209" t="s">
        <v>472</v>
      </c>
      <c r="CQ189" s="209" t="s">
        <v>472</v>
      </c>
      <c r="CR189" s="209" t="s">
        <v>472</v>
      </c>
      <c r="CS189" s="209" t="s">
        <v>472</v>
      </c>
      <c r="CT189" s="209" t="s">
        <v>472</v>
      </c>
      <c r="CU189" s="209" t="s">
        <v>472</v>
      </c>
      <c r="CV189" s="209" t="s">
        <v>472</v>
      </c>
      <c r="CW189" s="209" t="s">
        <v>472</v>
      </c>
      <c r="CX189" s="209" t="s">
        <v>472</v>
      </c>
      <c r="CY189" s="209" t="s">
        <v>472</v>
      </c>
      <c r="CZ189" s="209" t="s">
        <v>472</v>
      </c>
      <c r="DA189" s="209" t="s">
        <v>472</v>
      </c>
      <c r="DB189" s="209" t="s">
        <v>472</v>
      </c>
      <c r="DC189" s="209" t="s">
        <v>472</v>
      </c>
    </row>
    <row r="190" spans="1:107">
      <c r="A190" s="213" t="s">
        <v>460</v>
      </c>
      <c r="B190" s="209">
        <v>2426</v>
      </c>
      <c r="C190" s="209">
        <v>2426</v>
      </c>
      <c r="D190" s="215">
        <v>11248</v>
      </c>
      <c r="E190" s="216">
        <f t="shared" si="6"/>
        <v>11248</v>
      </c>
      <c r="F190" s="217">
        <v>45688</v>
      </c>
      <c r="G190" s="215" t="s">
        <v>148</v>
      </c>
      <c r="H190" s="215" t="s">
        <v>469</v>
      </c>
      <c r="I190" s="209">
        <v>2021</v>
      </c>
      <c r="J190" s="209" t="s">
        <v>461</v>
      </c>
      <c r="K190" s="209" t="s">
        <v>462</v>
      </c>
      <c r="L190" s="218">
        <v>26439194</v>
      </c>
      <c r="M190" s="209" t="s">
        <v>463</v>
      </c>
      <c r="N190" s="209" t="s">
        <v>464</v>
      </c>
      <c r="O190" s="209" t="s">
        <v>465</v>
      </c>
      <c r="P190" s="217">
        <v>45245</v>
      </c>
      <c r="Q190" s="217" t="s">
        <v>558</v>
      </c>
      <c r="R190" s="209" t="s">
        <v>464</v>
      </c>
      <c r="S190" s="209" t="s">
        <v>466</v>
      </c>
      <c r="T190" s="209">
        <v>11</v>
      </c>
      <c r="U190" s="218">
        <v>0</v>
      </c>
      <c r="V190" s="219">
        <v>0</v>
      </c>
      <c r="W190" s="209" t="s">
        <v>467</v>
      </c>
      <c r="X190" s="209" t="s">
        <v>468</v>
      </c>
      <c r="Y190" s="209" t="s">
        <v>468</v>
      </c>
      <c r="Z190" s="209" t="s">
        <v>469</v>
      </c>
      <c r="AA190" s="213" t="s">
        <v>460</v>
      </c>
      <c r="AB190" s="216">
        <f t="shared" si="7"/>
        <v>2426</v>
      </c>
      <c r="AC190" s="216">
        <v>8423</v>
      </c>
      <c r="AD190" s="216">
        <f t="shared" si="8"/>
        <v>8423</v>
      </c>
      <c r="AE190" s="209" t="s">
        <v>558</v>
      </c>
      <c r="AF190" s="209" t="s">
        <v>470</v>
      </c>
      <c r="AG190" s="219">
        <v>57227876</v>
      </c>
      <c r="AH190" s="209" t="s">
        <v>470</v>
      </c>
      <c r="AI190" s="221">
        <v>45103</v>
      </c>
      <c r="AJ190" s="209" t="s">
        <v>471</v>
      </c>
      <c r="AK190" s="209" t="s">
        <v>472</v>
      </c>
      <c r="AL190" s="209" t="s">
        <v>472</v>
      </c>
      <c r="AM190" s="209" t="s">
        <v>472</v>
      </c>
      <c r="AN190" s="209" t="s">
        <v>472</v>
      </c>
      <c r="AO190" s="209" t="s">
        <v>472</v>
      </c>
      <c r="AP190" s="209" t="s">
        <v>472</v>
      </c>
      <c r="AQ190" s="209" t="s">
        <v>472</v>
      </c>
      <c r="AR190" s="209" t="s">
        <v>472</v>
      </c>
      <c r="AS190" s="209" t="s">
        <v>472</v>
      </c>
      <c r="AT190" s="209" t="s">
        <v>472</v>
      </c>
      <c r="AU190" s="209" t="s">
        <v>472</v>
      </c>
      <c r="AV190" s="209" t="s">
        <v>472</v>
      </c>
      <c r="AW190" s="209" t="s">
        <v>472</v>
      </c>
      <c r="AX190" s="209" t="s">
        <v>472</v>
      </c>
      <c r="AY190" s="209" t="s">
        <v>472</v>
      </c>
      <c r="AZ190" s="209" t="s">
        <v>472</v>
      </c>
      <c r="BA190" s="209" t="s">
        <v>472</v>
      </c>
      <c r="BB190" s="209" t="s">
        <v>472</v>
      </c>
      <c r="BC190" s="209" t="s">
        <v>472</v>
      </c>
      <c r="BD190" s="209" t="s">
        <v>472</v>
      </c>
      <c r="BE190" s="209" t="s">
        <v>472</v>
      </c>
      <c r="BF190" s="209" t="s">
        <v>472</v>
      </c>
      <c r="BG190" s="209" t="s">
        <v>472</v>
      </c>
      <c r="BH190" s="209" t="s">
        <v>472</v>
      </c>
      <c r="BI190" s="209" t="s">
        <v>472</v>
      </c>
      <c r="BJ190" s="209" t="s">
        <v>472</v>
      </c>
      <c r="BK190" s="209" t="s">
        <v>472</v>
      </c>
      <c r="BL190" s="209" t="s">
        <v>472</v>
      </c>
      <c r="BM190" s="209" t="s">
        <v>472</v>
      </c>
      <c r="BN190" s="209" t="s">
        <v>472</v>
      </c>
      <c r="BO190" s="209" t="s">
        <v>472</v>
      </c>
      <c r="BP190" s="209" t="s">
        <v>472</v>
      </c>
      <c r="BQ190" s="209" t="s">
        <v>472</v>
      </c>
      <c r="BR190" s="209" t="s">
        <v>472</v>
      </c>
      <c r="BS190" s="209" t="s">
        <v>472</v>
      </c>
      <c r="BT190" s="209" t="s">
        <v>472</v>
      </c>
      <c r="BU190" s="209" t="s">
        <v>472</v>
      </c>
      <c r="BV190" s="209" t="s">
        <v>472</v>
      </c>
      <c r="BW190" s="209" t="s">
        <v>472</v>
      </c>
      <c r="BX190" s="209" t="s">
        <v>472</v>
      </c>
      <c r="BY190" s="209" t="s">
        <v>472</v>
      </c>
      <c r="BZ190" s="209" t="s">
        <v>472</v>
      </c>
      <c r="CA190" s="209" t="s">
        <v>472</v>
      </c>
      <c r="CB190" s="209" t="s">
        <v>472</v>
      </c>
      <c r="CC190" s="209" t="s">
        <v>472</v>
      </c>
      <c r="CD190" s="209" t="s">
        <v>472</v>
      </c>
      <c r="CE190" s="209" t="s">
        <v>472</v>
      </c>
      <c r="CF190" s="209" t="s">
        <v>472</v>
      </c>
      <c r="CG190" s="209" t="s">
        <v>472</v>
      </c>
      <c r="CH190" s="209" t="s">
        <v>472</v>
      </c>
      <c r="CI190" s="209" t="s">
        <v>472</v>
      </c>
      <c r="CJ190" s="209" t="s">
        <v>472</v>
      </c>
      <c r="CK190" s="209" t="s">
        <v>472</v>
      </c>
      <c r="CL190" s="209" t="s">
        <v>472</v>
      </c>
      <c r="CM190" s="209" t="s">
        <v>472</v>
      </c>
      <c r="CN190" s="209" t="s">
        <v>472</v>
      </c>
      <c r="CO190" s="209" t="s">
        <v>472</v>
      </c>
      <c r="CP190" s="209" t="s">
        <v>472</v>
      </c>
      <c r="CQ190" s="209" t="s">
        <v>472</v>
      </c>
      <c r="CR190" s="209" t="s">
        <v>472</v>
      </c>
      <c r="CS190" s="209" t="s">
        <v>472</v>
      </c>
      <c r="CT190" s="209" t="s">
        <v>472</v>
      </c>
      <c r="CU190" s="209" t="s">
        <v>472</v>
      </c>
      <c r="CV190" s="209" t="s">
        <v>472</v>
      </c>
      <c r="CW190" s="209" t="s">
        <v>472</v>
      </c>
      <c r="CX190" s="209" t="s">
        <v>472</v>
      </c>
      <c r="CY190" s="209" t="s">
        <v>472</v>
      </c>
      <c r="CZ190" s="209" t="s">
        <v>472</v>
      </c>
      <c r="DA190" s="209" t="s">
        <v>472</v>
      </c>
      <c r="DB190" s="209" t="s">
        <v>472</v>
      </c>
      <c r="DC190" s="209" t="s">
        <v>472</v>
      </c>
    </row>
    <row r="191" spans="1:107">
      <c r="A191" s="213" t="s">
        <v>460</v>
      </c>
      <c r="B191" s="209">
        <v>2429</v>
      </c>
      <c r="C191" s="209">
        <v>2429</v>
      </c>
      <c r="D191" s="215">
        <v>8798</v>
      </c>
      <c r="E191" s="216">
        <f t="shared" si="6"/>
        <v>8798</v>
      </c>
      <c r="F191" s="217">
        <v>45688</v>
      </c>
      <c r="G191" s="215" t="s">
        <v>148</v>
      </c>
      <c r="H191" s="215" t="s">
        <v>469</v>
      </c>
      <c r="I191" s="209">
        <v>2021</v>
      </c>
      <c r="J191" s="209" t="s">
        <v>461</v>
      </c>
      <c r="K191" s="209" t="s">
        <v>462</v>
      </c>
      <c r="L191" s="218">
        <v>5502357</v>
      </c>
      <c r="M191" s="209" t="s">
        <v>463</v>
      </c>
      <c r="N191" s="209" t="s">
        <v>464</v>
      </c>
      <c r="O191" s="209" t="s">
        <v>465</v>
      </c>
      <c r="P191" s="217">
        <v>45254</v>
      </c>
      <c r="Q191" s="217" t="s">
        <v>558</v>
      </c>
      <c r="R191" s="209" t="s">
        <v>464</v>
      </c>
      <c r="S191" s="209" t="s">
        <v>466</v>
      </c>
      <c r="T191" s="209">
        <v>12</v>
      </c>
      <c r="U191" s="218">
        <v>0</v>
      </c>
      <c r="V191" s="219">
        <v>0</v>
      </c>
      <c r="W191" s="209" t="s">
        <v>467</v>
      </c>
      <c r="X191" s="209" t="s">
        <v>468</v>
      </c>
      <c r="Y191" s="209" t="s">
        <v>468</v>
      </c>
      <c r="Z191" s="209" t="s">
        <v>469</v>
      </c>
      <c r="AA191" s="213" t="s">
        <v>460</v>
      </c>
      <c r="AB191" s="216">
        <f t="shared" si="7"/>
        <v>2429</v>
      </c>
      <c r="AC191" s="216">
        <v>6617</v>
      </c>
      <c r="AD191" s="216">
        <f t="shared" si="8"/>
        <v>6617</v>
      </c>
      <c r="AE191" s="209" t="s">
        <v>558</v>
      </c>
      <c r="AF191" s="209" t="s">
        <v>470</v>
      </c>
      <c r="AG191" s="219">
        <v>26316834</v>
      </c>
      <c r="AH191" s="209" t="s">
        <v>470</v>
      </c>
      <c r="AI191" s="221">
        <v>45100</v>
      </c>
      <c r="AJ191" s="209" t="s">
        <v>471</v>
      </c>
      <c r="AK191" s="209" t="s">
        <v>472</v>
      </c>
      <c r="AL191" s="209" t="s">
        <v>472</v>
      </c>
      <c r="AM191" s="209" t="s">
        <v>472</v>
      </c>
      <c r="AN191" s="209" t="s">
        <v>472</v>
      </c>
      <c r="AO191" s="209" t="s">
        <v>472</v>
      </c>
      <c r="AP191" s="209" t="s">
        <v>472</v>
      </c>
      <c r="AQ191" s="209" t="s">
        <v>472</v>
      </c>
      <c r="AR191" s="209" t="s">
        <v>472</v>
      </c>
      <c r="AS191" s="209" t="s">
        <v>472</v>
      </c>
      <c r="AT191" s="209" t="s">
        <v>472</v>
      </c>
      <c r="AU191" s="209" t="s">
        <v>472</v>
      </c>
      <c r="AV191" s="209" t="s">
        <v>472</v>
      </c>
      <c r="AW191" s="209" t="s">
        <v>472</v>
      </c>
      <c r="AX191" s="209" t="s">
        <v>472</v>
      </c>
      <c r="AY191" s="209" t="s">
        <v>472</v>
      </c>
      <c r="AZ191" s="209" t="s">
        <v>472</v>
      </c>
      <c r="BA191" s="209" t="s">
        <v>472</v>
      </c>
      <c r="BB191" s="209" t="s">
        <v>472</v>
      </c>
      <c r="BC191" s="209" t="s">
        <v>472</v>
      </c>
      <c r="BD191" s="209" t="s">
        <v>472</v>
      </c>
      <c r="BE191" s="209" t="s">
        <v>472</v>
      </c>
      <c r="BF191" s="209" t="s">
        <v>472</v>
      </c>
      <c r="BG191" s="209" t="s">
        <v>472</v>
      </c>
      <c r="BH191" s="209" t="s">
        <v>472</v>
      </c>
      <c r="BI191" s="209" t="s">
        <v>472</v>
      </c>
      <c r="BJ191" s="209" t="s">
        <v>472</v>
      </c>
      <c r="BK191" s="209" t="s">
        <v>472</v>
      </c>
      <c r="BL191" s="209" t="s">
        <v>472</v>
      </c>
      <c r="BM191" s="209" t="s">
        <v>472</v>
      </c>
      <c r="BN191" s="209" t="s">
        <v>472</v>
      </c>
      <c r="BO191" s="209" t="s">
        <v>472</v>
      </c>
      <c r="BP191" s="209" t="s">
        <v>472</v>
      </c>
      <c r="BQ191" s="209" t="s">
        <v>472</v>
      </c>
      <c r="BR191" s="209" t="s">
        <v>472</v>
      </c>
      <c r="BS191" s="209" t="s">
        <v>472</v>
      </c>
      <c r="BT191" s="209" t="s">
        <v>472</v>
      </c>
      <c r="BU191" s="209" t="s">
        <v>472</v>
      </c>
      <c r="BV191" s="209" t="s">
        <v>472</v>
      </c>
      <c r="BW191" s="209" t="s">
        <v>472</v>
      </c>
      <c r="BX191" s="209" t="s">
        <v>472</v>
      </c>
      <c r="BY191" s="209" t="s">
        <v>472</v>
      </c>
      <c r="BZ191" s="209" t="s">
        <v>472</v>
      </c>
      <c r="CA191" s="209" t="s">
        <v>472</v>
      </c>
      <c r="CB191" s="209" t="s">
        <v>472</v>
      </c>
      <c r="CC191" s="209" t="s">
        <v>472</v>
      </c>
      <c r="CD191" s="209" t="s">
        <v>472</v>
      </c>
      <c r="CE191" s="209" t="s">
        <v>472</v>
      </c>
      <c r="CF191" s="209" t="s">
        <v>472</v>
      </c>
      <c r="CG191" s="209" t="s">
        <v>472</v>
      </c>
      <c r="CH191" s="209" t="s">
        <v>472</v>
      </c>
      <c r="CI191" s="209" t="s">
        <v>472</v>
      </c>
      <c r="CJ191" s="209" t="s">
        <v>472</v>
      </c>
      <c r="CK191" s="209" t="s">
        <v>472</v>
      </c>
      <c r="CL191" s="209" t="s">
        <v>472</v>
      </c>
      <c r="CM191" s="209" t="s">
        <v>472</v>
      </c>
      <c r="CN191" s="209" t="s">
        <v>472</v>
      </c>
      <c r="CO191" s="209" t="s">
        <v>472</v>
      </c>
      <c r="CP191" s="209" t="s">
        <v>472</v>
      </c>
      <c r="CQ191" s="209" t="s">
        <v>472</v>
      </c>
      <c r="CR191" s="209" t="s">
        <v>472</v>
      </c>
      <c r="CS191" s="209" t="s">
        <v>472</v>
      </c>
      <c r="CT191" s="209" t="s">
        <v>472</v>
      </c>
      <c r="CU191" s="209" t="s">
        <v>472</v>
      </c>
      <c r="CV191" s="209" t="s">
        <v>472</v>
      </c>
      <c r="CW191" s="209" t="s">
        <v>472</v>
      </c>
      <c r="CX191" s="209" t="s">
        <v>472</v>
      </c>
      <c r="CY191" s="209" t="s">
        <v>472</v>
      </c>
      <c r="CZ191" s="209" t="s">
        <v>472</v>
      </c>
      <c r="DA191" s="209" t="s">
        <v>472</v>
      </c>
      <c r="DB191" s="209" t="s">
        <v>472</v>
      </c>
      <c r="DC191" s="209" t="s">
        <v>472</v>
      </c>
    </row>
    <row r="192" spans="1:107">
      <c r="A192" s="213" t="s">
        <v>460</v>
      </c>
      <c r="B192" s="209">
        <v>2434</v>
      </c>
      <c r="C192" s="209">
        <v>2434</v>
      </c>
      <c r="D192" s="215">
        <v>9807</v>
      </c>
      <c r="E192" s="216">
        <f t="shared" si="6"/>
        <v>9807</v>
      </c>
      <c r="F192" s="217">
        <v>45688</v>
      </c>
      <c r="G192" s="215" t="s">
        <v>148</v>
      </c>
      <c r="H192" s="215" t="s">
        <v>469</v>
      </c>
      <c r="I192" s="209">
        <v>2021</v>
      </c>
      <c r="J192" s="209" t="s">
        <v>461</v>
      </c>
      <c r="K192" s="209" t="s">
        <v>462</v>
      </c>
      <c r="L192" s="218">
        <v>1020120</v>
      </c>
      <c r="M192" s="209" t="s">
        <v>463</v>
      </c>
      <c r="N192" s="209" t="s">
        <v>464</v>
      </c>
      <c r="O192" s="209" t="s">
        <v>465</v>
      </c>
      <c r="P192" s="217">
        <v>45261</v>
      </c>
      <c r="Q192" s="217" t="s">
        <v>560</v>
      </c>
      <c r="R192" s="209" t="s">
        <v>464</v>
      </c>
      <c r="S192" s="209" t="s">
        <v>466</v>
      </c>
      <c r="T192" s="209">
        <v>11</v>
      </c>
      <c r="U192" s="218">
        <v>0</v>
      </c>
      <c r="V192" s="219">
        <v>0</v>
      </c>
      <c r="W192" s="209" t="s">
        <v>467</v>
      </c>
      <c r="X192" s="209" t="s">
        <v>468</v>
      </c>
      <c r="Y192" s="209" t="s">
        <v>468</v>
      </c>
      <c r="Z192" s="209" t="s">
        <v>469</v>
      </c>
      <c r="AA192" s="213" t="s">
        <v>460</v>
      </c>
      <c r="AB192" s="216">
        <f t="shared" si="7"/>
        <v>2434</v>
      </c>
      <c r="AC192" s="216">
        <v>8431</v>
      </c>
      <c r="AD192" s="216">
        <f t="shared" si="8"/>
        <v>8431</v>
      </c>
      <c r="AE192" s="209" t="s">
        <v>560</v>
      </c>
      <c r="AF192" s="209" t="s">
        <v>470</v>
      </c>
      <c r="AG192" s="219">
        <v>1973439</v>
      </c>
      <c r="AH192" s="209" t="s">
        <v>470</v>
      </c>
      <c r="AI192" s="221">
        <v>45156</v>
      </c>
      <c r="AJ192" s="209" t="s">
        <v>471</v>
      </c>
      <c r="AK192" s="209" t="s">
        <v>472</v>
      </c>
      <c r="AL192" s="209" t="s">
        <v>472</v>
      </c>
      <c r="AM192" s="209" t="s">
        <v>472</v>
      </c>
      <c r="AN192" s="209" t="s">
        <v>472</v>
      </c>
      <c r="AO192" s="209" t="s">
        <v>472</v>
      </c>
      <c r="AP192" s="209" t="s">
        <v>472</v>
      </c>
      <c r="AQ192" s="209" t="s">
        <v>472</v>
      </c>
      <c r="AR192" s="209" t="s">
        <v>472</v>
      </c>
      <c r="AS192" s="209" t="s">
        <v>472</v>
      </c>
      <c r="AT192" s="209" t="s">
        <v>472</v>
      </c>
      <c r="AU192" s="209" t="s">
        <v>472</v>
      </c>
      <c r="AV192" s="209" t="s">
        <v>472</v>
      </c>
      <c r="AW192" s="209" t="s">
        <v>472</v>
      </c>
      <c r="AX192" s="209" t="s">
        <v>472</v>
      </c>
      <c r="AY192" s="209" t="s">
        <v>472</v>
      </c>
      <c r="AZ192" s="209" t="s">
        <v>472</v>
      </c>
      <c r="BA192" s="209" t="s">
        <v>472</v>
      </c>
      <c r="BB192" s="209" t="s">
        <v>472</v>
      </c>
      <c r="BC192" s="209" t="s">
        <v>472</v>
      </c>
      <c r="BD192" s="209" t="s">
        <v>472</v>
      </c>
      <c r="BE192" s="209" t="s">
        <v>472</v>
      </c>
      <c r="BF192" s="209" t="s">
        <v>472</v>
      </c>
      <c r="BG192" s="209" t="s">
        <v>472</v>
      </c>
      <c r="BH192" s="209" t="s">
        <v>472</v>
      </c>
      <c r="BI192" s="209" t="s">
        <v>472</v>
      </c>
      <c r="BJ192" s="209" t="s">
        <v>472</v>
      </c>
      <c r="BK192" s="209" t="s">
        <v>472</v>
      </c>
      <c r="BL192" s="209" t="s">
        <v>472</v>
      </c>
      <c r="BM192" s="209" t="s">
        <v>472</v>
      </c>
      <c r="BN192" s="209" t="s">
        <v>472</v>
      </c>
      <c r="BO192" s="209" t="s">
        <v>472</v>
      </c>
      <c r="BP192" s="209" t="s">
        <v>472</v>
      </c>
      <c r="BQ192" s="209" t="s">
        <v>472</v>
      </c>
      <c r="BR192" s="209" t="s">
        <v>472</v>
      </c>
      <c r="BS192" s="209" t="s">
        <v>472</v>
      </c>
      <c r="BT192" s="209" t="s">
        <v>472</v>
      </c>
      <c r="BU192" s="209" t="s">
        <v>472</v>
      </c>
      <c r="BV192" s="209" t="s">
        <v>472</v>
      </c>
      <c r="BW192" s="209" t="s">
        <v>472</v>
      </c>
      <c r="BX192" s="209" t="s">
        <v>472</v>
      </c>
      <c r="BY192" s="209" t="s">
        <v>472</v>
      </c>
      <c r="BZ192" s="209" t="s">
        <v>472</v>
      </c>
      <c r="CA192" s="209" t="s">
        <v>472</v>
      </c>
      <c r="CB192" s="209" t="s">
        <v>472</v>
      </c>
      <c r="CC192" s="209" t="s">
        <v>472</v>
      </c>
      <c r="CD192" s="209" t="s">
        <v>472</v>
      </c>
      <c r="CE192" s="209" t="s">
        <v>472</v>
      </c>
      <c r="CF192" s="209" t="s">
        <v>472</v>
      </c>
      <c r="CG192" s="209" t="s">
        <v>472</v>
      </c>
      <c r="CH192" s="209" t="s">
        <v>472</v>
      </c>
      <c r="CI192" s="209" t="s">
        <v>472</v>
      </c>
      <c r="CJ192" s="209" t="s">
        <v>472</v>
      </c>
      <c r="CK192" s="209" t="s">
        <v>472</v>
      </c>
      <c r="CL192" s="209" t="s">
        <v>472</v>
      </c>
      <c r="CM192" s="209" t="s">
        <v>472</v>
      </c>
      <c r="CN192" s="209" t="s">
        <v>472</v>
      </c>
      <c r="CO192" s="209" t="s">
        <v>472</v>
      </c>
      <c r="CP192" s="209" t="s">
        <v>472</v>
      </c>
      <c r="CQ192" s="209" t="s">
        <v>472</v>
      </c>
      <c r="CR192" s="209" t="s">
        <v>472</v>
      </c>
      <c r="CS192" s="209" t="s">
        <v>472</v>
      </c>
      <c r="CT192" s="209" t="s">
        <v>472</v>
      </c>
      <c r="CU192" s="209" t="s">
        <v>472</v>
      </c>
      <c r="CV192" s="209" t="s">
        <v>472</v>
      </c>
      <c r="CW192" s="209" t="s">
        <v>472</v>
      </c>
      <c r="CX192" s="209" t="s">
        <v>472</v>
      </c>
      <c r="CY192" s="209" t="s">
        <v>472</v>
      </c>
      <c r="CZ192" s="209" t="s">
        <v>472</v>
      </c>
      <c r="DA192" s="209" t="s">
        <v>472</v>
      </c>
      <c r="DB192" s="209" t="s">
        <v>472</v>
      </c>
      <c r="DC192" s="209" t="s">
        <v>472</v>
      </c>
    </row>
    <row r="193" spans="1:107">
      <c r="A193" s="213" t="s">
        <v>460</v>
      </c>
      <c r="B193" s="209">
        <v>2435</v>
      </c>
      <c r="C193" s="209">
        <v>2435</v>
      </c>
      <c r="D193" s="215">
        <v>11047</v>
      </c>
      <c r="E193" s="216">
        <f t="shared" si="6"/>
        <v>11047</v>
      </c>
      <c r="F193" s="217">
        <v>45688</v>
      </c>
      <c r="G193" s="215" t="s">
        <v>148</v>
      </c>
      <c r="H193" s="215" t="s">
        <v>469</v>
      </c>
      <c r="I193" s="209">
        <v>2021</v>
      </c>
      <c r="J193" s="209" t="s">
        <v>461</v>
      </c>
      <c r="K193" s="209" t="s">
        <v>462</v>
      </c>
      <c r="L193" s="218">
        <v>1668779</v>
      </c>
      <c r="M193" s="209" t="s">
        <v>463</v>
      </c>
      <c r="N193" s="209" t="s">
        <v>464</v>
      </c>
      <c r="O193" s="209" t="s">
        <v>465</v>
      </c>
      <c r="P193" s="217">
        <v>45261</v>
      </c>
      <c r="Q193" s="217" t="s">
        <v>560</v>
      </c>
      <c r="R193" s="209" t="s">
        <v>464</v>
      </c>
      <c r="S193" s="209" t="s">
        <v>466</v>
      </c>
      <c r="T193" s="209">
        <v>11</v>
      </c>
      <c r="U193" s="218">
        <v>0</v>
      </c>
      <c r="V193" s="219">
        <v>0</v>
      </c>
      <c r="W193" s="209" t="s">
        <v>467</v>
      </c>
      <c r="X193" s="209" t="s">
        <v>468</v>
      </c>
      <c r="Y193" s="209" t="s">
        <v>468</v>
      </c>
      <c r="Z193" s="209" t="s">
        <v>469</v>
      </c>
      <c r="AA193" s="213" t="s">
        <v>460</v>
      </c>
      <c r="AB193" s="216">
        <f t="shared" si="7"/>
        <v>2435</v>
      </c>
      <c r="AC193" s="216">
        <v>8356</v>
      </c>
      <c r="AD193" s="216">
        <f t="shared" si="8"/>
        <v>8356</v>
      </c>
      <c r="AE193" s="209" t="s">
        <v>560</v>
      </c>
      <c r="AF193" s="209" t="s">
        <v>470</v>
      </c>
      <c r="AG193" s="219">
        <v>7814159</v>
      </c>
      <c r="AH193" s="209" t="s">
        <v>470</v>
      </c>
      <c r="AI193" s="221">
        <v>44852</v>
      </c>
      <c r="AJ193" s="209" t="s">
        <v>471</v>
      </c>
      <c r="AK193" s="209" t="s">
        <v>472</v>
      </c>
      <c r="AL193" s="209" t="s">
        <v>472</v>
      </c>
      <c r="AM193" s="209" t="s">
        <v>472</v>
      </c>
      <c r="AN193" s="209" t="s">
        <v>472</v>
      </c>
      <c r="AO193" s="209" t="s">
        <v>472</v>
      </c>
      <c r="AP193" s="209" t="s">
        <v>472</v>
      </c>
      <c r="AQ193" s="209" t="s">
        <v>472</v>
      </c>
      <c r="AR193" s="209" t="s">
        <v>472</v>
      </c>
      <c r="AS193" s="209" t="s">
        <v>472</v>
      </c>
      <c r="AT193" s="209" t="s">
        <v>472</v>
      </c>
      <c r="AU193" s="209" t="s">
        <v>472</v>
      </c>
      <c r="AV193" s="209" t="s">
        <v>472</v>
      </c>
      <c r="AW193" s="209" t="s">
        <v>472</v>
      </c>
      <c r="AX193" s="209" t="s">
        <v>472</v>
      </c>
      <c r="AY193" s="209" t="s">
        <v>472</v>
      </c>
      <c r="AZ193" s="209" t="s">
        <v>472</v>
      </c>
      <c r="BA193" s="209" t="s">
        <v>472</v>
      </c>
      <c r="BB193" s="209" t="s">
        <v>472</v>
      </c>
      <c r="BC193" s="209" t="s">
        <v>472</v>
      </c>
      <c r="BD193" s="209" t="s">
        <v>472</v>
      </c>
      <c r="BE193" s="209" t="s">
        <v>472</v>
      </c>
      <c r="BF193" s="209" t="s">
        <v>472</v>
      </c>
      <c r="BG193" s="209" t="s">
        <v>472</v>
      </c>
      <c r="BH193" s="209" t="s">
        <v>472</v>
      </c>
      <c r="BI193" s="209" t="s">
        <v>472</v>
      </c>
      <c r="BJ193" s="209" t="s">
        <v>472</v>
      </c>
      <c r="BK193" s="209" t="s">
        <v>472</v>
      </c>
      <c r="BL193" s="209" t="s">
        <v>472</v>
      </c>
      <c r="BM193" s="209" t="s">
        <v>472</v>
      </c>
      <c r="BN193" s="209" t="s">
        <v>472</v>
      </c>
      <c r="BO193" s="209" t="s">
        <v>472</v>
      </c>
      <c r="BP193" s="209" t="s">
        <v>472</v>
      </c>
      <c r="BQ193" s="209" t="s">
        <v>472</v>
      </c>
      <c r="BR193" s="209" t="s">
        <v>472</v>
      </c>
      <c r="BS193" s="209" t="s">
        <v>472</v>
      </c>
      <c r="BT193" s="209" t="s">
        <v>472</v>
      </c>
      <c r="BU193" s="209" t="s">
        <v>472</v>
      </c>
      <c r="BV193" s="209" t="s">
        <v>472</v>
      </c>
      <c r="BW193" s="209" t="s">
        <v>472</v>
      </c>
      <c r="BX193" s="209" t="s">
        <v>472</v>
      </c>
      <c r="BY193" s="209" t="s">
        <v>472</v>
      </c>
      <c r="BZ193" s="209" t="s">
        <v>472</v>
      </c>
      <c r="CA193" s="209" t="s">
        <v>472</v>
      </c>
      <c r="CB193" s="209" t="s">
        <v>472</v>
      </c>
      <c r="CC193" s="209" t="s">
        <v>472</v>
      </c>
      <c r="CD193" s="209" t="s">
        <v>472</v>
      </c>
      <c r="CE193" s="209" t="s">
        <v>472</v>
      </c>
      <c r="CF193" s="209" t="s">
        <v>472</v>
      </c>
      <c r="CG193" s="209" t="s">
        <v>472</v>
      </c>
      <c r="CH193" s="209" t="s">
        <v>472</v>
      </c>
      <c r="CI193" s="209" t="s">
        <v>472</v>
      </c>
      <c r="CJ193" s="209" t="s">
        <v>472</v>
      </c>
      <c r="CK193" s="209" t="s">
        <v>472</v>
      </c>
      <c r="CL193" s="209" t="s">
        <v>472</v>
      </c>
      <c r="CM193" s="209" t="s">
        <v>472</v>
      </c>
      <c r="CN193" s="209" t="s">
        <v>472</v>
      </c>
      <c r="CO193" s="209" t="s">
        <v>472</v>
      </c>
      <c r="CP193" s="209" t="s">
        <v>472</v>
      </c>
      <c r="CQ193" s="209" t="s">
        <v>472</v>
      </c>
      <c r="CR193" s="209" t="s">
        <v>472</v>
      </c>
      <c r="CS193" s="209" t="s">
        <v>472</v>
      </c>
      <c r="CT193" s="209" t="s">
        <v>472</v>
      </c>
      <c r="CU193" s="209" t="s">
        <v>472</v>
      </c>
      <c r="CV193" s="209" t="s">
        <v>472</v>
      </c>
      <c r="CW193" s="209" t="s">
        <v>472</v>
      </c>
      <c r="CX193" s="209" t="s">
        <v>472</v>
      </c>
      <c r="CY193" s="209" t="s">
        <v>472</v>
      </c>
      <c r="CZ193" s="209" t="s">
        <v>472</v>
      </c>
      <c r="DA193" s="209" t="s">
        <v>472</v>
      </c>
      <c r="DB193" s="209" t="s">
        <v>472</v>
      </c>
      <c r="DC193" s="209" t="s">
        <v>472</v>
      </c>
    </row>
    <row r="194" spans="1:107">
      <c r="A194" s="213" t="s">
        <v>460</v>
      </c>
      <c r="B194" s="209">
        <v>2439</v>
      </c>
      <c r="C194" s="209">
        <v>2439</v>
      </c>
      <c r="D194" s="215">
        <v>11280</v>
      </c>
      <c r="E194" s="216">
        <f t="shared" si="6"/>
        <v>11280</v>
      </c>
      <c r="F194" s="217">
        <v>45688</v>
      </c>
      <c r="G194" s="215" t="s">
        <v>148</v>
      </c>
      <c r="H194" s="215" t="s">
        <v>469</v>
      </c>
      <c r="I194" s="209">
        <v>2021</v>
      </c>
      <c r="J194" s="209" t="s">
        <v>461</v>
      </c>
      <c r="K194" s="209" t="s">
        <v>462</v>
      </c>
      <c r="L194" s="218">
        <v>813496</v>
      </c>
      <c r="M194" s="209" t="s">
        <v>463</v>
      </c>
      <c r="N194" s="209" t="s">
        <v>464</v>
      </c>
      <c r="O194" s="209" t="s">
        <v>465</v>
      </c>
      <c r="P194" s="217">
        <v>45274</v>
      </c>
      <c r="Q194" s="217" t="s">
        <v>560</v>
      </c>
      <c r="R194" s="209" t="s">
        <v>464</v>
      </c>
      <c r="S194" s="209" t="s">
        <v>466</v>
      </c>
      <c r="T194" s="209">
        <v>9</v>
      </c>
      <c r="U194" s="218">
        <v>0</v>
      </c>
      <c r="V194" s="219">
        <v>0</v>
      </c>
      <c r="W194" s="209" t="s">
        <v>467</v>
      </c>
      <c r="X194" s="209" t="s">
        <v>468</v>
      </c>
      <c r="Y194" s="209" t="s">
        <v>468</v>
      </c>
      <c r="Z194" s="209" t="s">
        <v>469</v>
      </c>
      <c r="AA194" s="213" t="s">
        <v>460</v>
      </c>
      <c r="AB194" s="216">
        <f t="shared" si="7"/>
        <v>2439</v>
      </c>
      <c r="AC194" s="216">
        <v>8447</v>
      </c>
      <c r="AD194" s="216">
        <f t="shared" si="8"/>
        <v>8447</v>
      </c>
      <c r="AE194" s="209" t="s">
        <v>560</v>
      </c>
      <c r="AF194" s="209" t="s">
        <v>470</v>
      </c>
      <c r="AG194" s="219">
        <v>5000000</v>
      </c>
      <c r="AH194" s="209" t="s">
        <v>470</v>
      </c>
      <c r="AI194" s="221">
        <v>45210</v>
      </c>
      <c r="AJ194" s="209" t="s">
        <v>471</v>
      </c>
      <c r="AK194" s="209" t="s">
        <v>472</v>
      </c>
      <c r="AL194" s="209" t="s">
        <v>472</v>
      </c>
      <c r="AM194" s="209" t="s">
        <v>472</v>
      </c>
      <c r="AN194" s="209" t="s">
        <v>472</v>
      </c>
      <c r="AO194" s="209" t="s">
        <v>472</v>
      </c>
      <c r="AP194" s="209" t="s">
        <v>472</v>
      </c>
      <c r="AQ194" s="209" t="s">
        <v>472</v>
      </c>
      <c r="AR194" s="209" t="s">
        <v>472</v>
      </c>
      <c r="AS194" s="209" t="s">
        <v>472</v>
      </c>
      <c r="AT194" s="209" t="s">
        <v>472</v>
      </c>
      <c r="AU194" s="209" t="s">
        <v>472</v>
      </c>
      <c r="AV194" s="209" t="s">
        <v>472</v>
      </c>
      <c r="AW194" s="209" t="s">
        <v>472</v>
      </c>
      <c r="AX194" s="209" t="s">
        <v>472</v>
      </c>
      <c r="AY194" s="209" t="s">
        <v>472</v>
      </c>
      <c r="AZ194" s="209" t="s">
        <v>472</v>
      </c>
      <c r="BA194" s="209" t="s">
        <v>472</v>
      </c>
      <c r="BB194" s="209" t="s">
        <v>472</v>
      </c>
      <c r="BC194" s="209" t="s">
        <v>472</v>
      </c>
      <c r="BD194" s="209" t="s">
        <v>472</v>
      </c>
      <c r="BE194" s="209" t="s">
        <v>472</v>
      </c>
      <c r="BF194" s="209" t="s">
        <v>472</v>
      </c>
      <c r="BG194" s="209" t="s">
        <v>472</v>
      </c>
      <c r="BH194" s="209" t="s">
        <v>472</v>
      </c>
      <c r="BI194" s="209" t="s">
        <v>472</v>
      </c>
      <c r="BJ194" s="209" t="s">
        <v>472</v>
      </c>
      <c r="BK194" s="209" t="s">
        <v>472</v>
      </c>
      <c r="BL194" s="209" t="s">
        <v>472</v>
      </c>
      <c r="BM194" s="209" t="s">
        <v>472</v>
      </c>
      <c r="BN194" s="209" t="s">
        <v>472</v>
      </c>
      <c r="BO194" s="209" t="s">
        <v>472</v>
      </c>
      <c r="BP194" s="209" t="s">
        <v>472</v>
      </c>
      <c r="BQ194" s="209" t="s">
        <v>472</v>
      </c>
      <c r="BR194" s="209" t="s">
        <v>472</v>
      </c>
      <c r="BS194" s="209" t="s">
        <v>472</v>
      </c>
      <c r="BT194" s="209" t="s">
        <v>472</v>
      </c>
      <c r="BU194" s="209" t="s">
        <v>472</v>
      </c>
      <c r="BV194" s="209" t="s">
        <v>472</v>
      </c>
      <c r="BW194" s="209" t="s">
        <v>472</v>
      </c>
      <c r="BX194" s="209" t="s">
        <v>472</v>
      </c>
      <c r="BY194" s="209" t="s">
        <v>472</v>
      </c>
      <c r="BZ194" s="209" t="s">
        <v>472</v>
      </c>
      <c r="CA194" s="209" t="s">
        <v>472</v>
      </c>
      <c r="CB194" s="209" t="s">
        <v>472</v>
      </c>
      <c r="CC194" s="209" t="s">
        <v>472</v>
      </c>
      <c r="CD194" s="209" t="s">
        <v>472</v>
      </c>
      <c r="CE194" s="209" t="s">
        <v>472</v>
      </c>
      <c r="CF194" s="209" t="s">
        <v>472</v>
      </c>
      <c r="CG194" s="209" t="s">
        <v>472</v>
      </c>
      <c r="CH194" s="209" t="s">
        <v>472</v>
      </c>
      <c r="CI194" s="209" t="s">
        <v>472</v>
      </c>
      <c r="CJ194" s="209" t="s">
        <v>472</v>
      </c>
      <c r="CK194" s="209" t="s">
        <v>472</v>
      </c>
      <c r="CL194" s="209" t="s">
        <v>472</v>
      </c>
      <c r="CM194" s="209" t="s">
        <v>472</v>
      </c>
      <c r="CN194" s="209" t="s">
        <v>472</v>
      </c>
      <c r="CO194" s="209" t="s">
        <v>472</v>
      </c>
      <c r="CP194" s="209" t="s">
        <v>472</v>
      </c>
      <c r="CQ194" s="209" t="s">
        <v>472</v>
      </c>
      <c r="CR194" s="209" t="s">
        <v>472</v>
      </c>
      <c r="CS194" s="209" t="s">
        <v>472</v>
      </c>
      <c r="CT194" s="209" t="s">
        <v>472</v>
      </c>
      <c r="CU194" s="209" t="s">
        <v>472</v>
      </c>
      <c r="CV194" s="209" t="s">
        <v>472</v>
      </c>
      <c r="CW194" s="209" t="s">
        <v>472</v>
      </c>
      <c r="CX194" s="209" t="s">
        <v>472</v>
      </c>
      <c r="CY194" s="209" t="s">
        <v>472</v>
      </c>
      <c r="CZ194" s="209" t="s">
        <v>472</v>
      </c>
      <c r="DA194" s="209" t="s">
        <v>472</v>
      </c>
      <c r="DB194" s="209" t="s">
        <v>472</v>
      </c>
      <c r="DC194" s="209" t="s">
        <v>472</v>
      </c>
    </row>
    <row r="195" spans="1:107">
      <c r="A195" s="213" t="s">
        <v>460</v>
      </c>
      <c r="B195" s="209">
        <v>2442</v>
      </c>
      <c r="C195" s="209">
        <v>2442</v>
      </c>
      <c r="D195" s="215">
        <v>11103</v>
      </c>
      <c r="E195" s="216">
        <f t="shared" si="6"/>
        <v>11103</v>
      </c>
      <c r="F195" s="217">
        <v>45688</v>
      </c>
      <c r="G195" s="215" t="s">
        <v>148</v>
      </c>
      <c r="H195" s="215" t="s">
        <v>469</v>
      </c>
      <c r="I195" s="209">
        <v>2021</v>
      </c>
      <c r="J195" s="209" t="s">
        <v>461</v>
      </c>
      <c r="K195" s="209" t="s">
        <v>462</v>
      </c>
      <c r="L195" s="218">
        <v>8059402</v>
      </c>
      <c r="M195" s="209" t="s">
        <v>463</v>
      </c>
      <c r="N195" s="209" t="s">
        <v>464</v>
      </c>
      <c r="O195" s="209" t="s">
        <v>465</v>
      </c>
      <c r="P195" s="217">
        <v>45300</v>
      </c>
      <c r="Q195" s="217" t="s">
        <v>560</v>
      </c>
      <c r="R195" s="209" t="s">
        <v>464</v>
      </c>
      <c r="S195" s="209" t="s">
        <v>466</v>
      </c>
      <c r="T195" s="209">
        <v>10</v>
      </c>
      <c r="U195" s="218">
        <v>0</v>
      </c>
      <c r="V195" s="219">
        <v>0</v>
      </c>
      <c r="W195" s="209" t="s">
        <v>467</v>
      </c>
      <c r="X195" s="209" t="s">
        <v>468</v>
      </c>
      <c r="Y195" s="209" t="s">
        <v>468</v>
      </c>
      <c r="Z195" s="209" t="s">
        <v>469</v>
      </c>
      <c r="AA195" s="213" t="s">
        <v>460</v>
      </c>
      <c r="AB195" s="216">
        <f t="shared" si="7"/>
        <v>2442</v>
      </c>
      <c r="AC195" s="216">
        <v>8380</v>
      </c>
      <c r="AD195" s="216">
        <f t="shared" si="8"/>
        <v>8380</v>
      </c>
      <c r="AE195" s="209" t="s">
        <v>560</v>
      </c>
      <c r="AF195" s="209" t="s">
        <v>470</v>
      </c>
      <c r="AG195" s="219">
        <v>29680000</v>
      </c>
      <c r="AH195" s="209" t="s">
        <v>470</v>
      </c>
      <c r="AI195" s="221">
        <v>45074</v>
      </c>
      <c r="AJ195" s="209" t="s">
        <v>471</v>
      </c>
      <c r="AK195" s="209" t="s">
        <v>472</v>
      </c>
      <c r="AL195" s="209" t="s">
        <v>472</v>
      </c>
      <c r="AM195" s="209" t="s">
        <v>472</v>
      </c>
      <c r="AN195" s="209" t="s">
        <v>472</v>
      </c>
      <c r="AO195" s="209" t="s">
        <v>472</v>
      </c>
      <c r="AP195" s="209" t="s">
        <v>472</v>
      </c>
      <c r="AQ195" s="209" t="s">
        <v>472</v>
      </c>
      <c r="AR195" s="209" t="s">
        <v>472</v>
      </c>
      <c r="AS195" s="209" t="s">
        <v>472</v>
      </c>
      <c r="AT195" s="209" t="s">
        <v>472</v>
      </c>
      <c r="AU195" s="209" t="s">
        <v>472</v>
      </c>
      <c r="AV195" s="209" t="s">
        <v>472</v>
      </c>
      <c r="AW195" s="209" t="s">
        <v>472</v>
      </c>
      <c r="AX195" s="209" t="s">
        <v>472</v>
      </c>
      <c r="AY195" s="209" t="s">
        <v>472</v>
      </c>
      <c r="AZ195" s="209" t="s">
        <v>472</v>
      </c>
      <c r="BA195" s="209" t="s">
        <v>472</v>
      </c>
      <c r="BB195" s="209" t="s">
        <v>472</v>
      </c>
      <c r="BC195" s="209" t="s">
        <v>472</v>
      </c>
      <c r="BD195" s="209" t="s">
        <v>472</v>
      </c>
      <c r="BE195" s="209" t="s">
        <v>472</v>
      </c>
      <c r="BF195" s="209" t="s">
        <v>472</v>
      </c>
      <c r="BG195" s="209" t="s">
        <v>472</v>
      </c>
      <c r="BH195" s="209" t="s">
        <v>472</v>
      </c>
      <c r="BI195" s="209" t="s">
        <v>472</v>
      </c>
      <c r="BJ195" s="209" t="s">
        <v>472</v>
      </c>
      <c r="BK195" s="209" t="s">
        <v>472</v>
      </c>
      <c r="BL195" s="209" t="s">
        <v>472</v>
      </c>
      <c r="BM195" s="209" t="s">
        <v>472</v>
      </c>
      <c r="BN195" s="209" t="s">
        <v>472</v>
      </c>
      <c r="BO195" s="209" t="s">
        <v>472</v>
      </c>
      <c r="BP195" s="209" t="s">
        <v>472</v>
      </c>
      <c r="BQ195" s="209" t="s">
        <v>472</v>
      </c>
      <c r="BR195" s="209" t="s">
        <v>472</v>
      </c>
      <c r="BS195" s="209" t="s">
        <v>472</v>
      </c>
      <c r="BT195" s="209" t="s">
        <v>472</v>
      </c>
      <c r="BU195" s="209" t="s">
        <v>472</v>
      </c>
      <c r="BV195" s="209" t="s">
        <v>472</v>
      </c>
      <c r="BW195" s="209" t="s">
        <v>472</v>
      </c>
      <c r="BX195" s="209" t="s">
        <v>472</v>
      </c>
      <c r="BY195" s="209" t="s">
        <v>472</v>
      </c>
      <c r="BZ195" s="209" t="s">
        <v>472</v>
      </c>
      <c r="CA195" s="209" t="s">
        <v>472</v>
      </c>
      <c r="CB195" s="209" t="s">
        <v>472</v>
      </c>
      <c r="CC195" s="209" t="s">
        <v>472</v>
      </c>
      <c r="CD195" s="209" t="s">
        <v>472</v>
      </c>
      <c r="CE195" s="209" t="s">
        <v>472</v>
      </c>
      <c r="CF195" s="209" t="s">
        <v>472</v>
      </c>
      <c r="CG195" s="209" t="s">
        <v>472</v>
      </c>
      <c r="CH195" s="209" t="s">
        <v>472</v>
      </c>
      <c r="CI195" s="209" t="s">
        <v>472</v>
      </c>
      <c r="CJ195" s="209" t="s">
        <v>472</v>
      </c>
      <c r="CK195" s="209" t="s">
        <v>472</v>
      </c>
      <c r="CL195" s="209" t="s">
        <v>472</v>
      </c>
      <c r="CM195" s="209" t="s">
        <v>472</v>
      </c>
      <c r="CN195" s="209" t="s">
        <v>472</v>
      </c>
      <c r="CO195" s="209" t="s">
        <v>472</v>
      </c>
      <c r="CP195" s="209" t="s">
        <v>472</v>
      </c>
      <c r="CQ195" s="209" t="s">
        <v>472</v>
      </c>
      <c r="CR195" s="209" t="s">
        <v>472</v>
      </c>
      <c r="CS195" s="209" t="s">
        <v>472</v>
      </c>
      <c r="CT195" s="209" t="s">
        <v>472</v>
      </c>
      <c r="CU195" s="209" t="s">
        <v>472</v>
      </c>
      <c r="CV195" s="209" t="s">
        <v>472</v>
      </c>
      <c r="CW195" s="209" t="s">
        <v>472</v>
      </c>
      <c r="CX195" s="209" t="s">
        <v>472</v>
      </c>
      <c r="CY195" s="209" t="s">
        <v>472</v>
      </c>
      <c r="CZ195" s="209" t="s">
        <v>472</v>
      </c>
      <c r="DA195" s="209" t="s">
        <v>472</v>
      </c>
      <c r="DB195" s="209" t="s">
        <v>472</v>
      </c>
      <c r="DC195" s="209" t="s">
        <v>472</v>
      </c>
    </row>
    <row r="196" spans="1:107">
      <c r="A196" s="213" t="s">
        <v>460</v>
      </c>
      <c r="B196" s="209">
        <v>2443</v>
      </c>
      <c r="C196" s="209">
        <v>2443</v>
      </c>
      <c r="D196" s="215">
        <v>11188</v>
      </c>
      <c r="E196" s="216">
        <f t="shared" ref="E196:E240" si="9">D196</f>
        <v>11188</v>
      </c>
      <c r="F196" s="217">
        <v>45688</v>
      </c>
      <c r="G196" s="215" t="s">
        <v>148</v>
      </c>
      <c r="H196" s="215" t="s">
        <v>469</v>
      </c>
      <c r="I196" s="209">
        <v>2021</v>
      </c>
      <c r="J196" s="209" t="s">
        <v>461</v>
      </c>
      <c r="K196" s="209" t="s">
        <v>462</v>
      </c>
      <c r="L196" s="218">
        <v>1172273</v>
      </c>
      <c r="M196" s="209" t="s">
        <v>463</v>
      </c>
      <c r="N196" s="209" t="s">
        <v>464</v>
      </c>
      <c r="O196" s="209" t="s">
        <v>465</v>
      </c>
      <c r="P196" s="217">
        <v>45300</v>
      </c>
      <c r="Q196" s="217" t="s">
        <v>558</v>
      </c>
      <c r="R196" s="209" t="s">
        <v>464</v>
      </c>
      <c r="S196" s="209" t="s">
        <v>466</v>
      </c>
      <c r="T196" s="209">
        <v>10</v>
      </c>
      <c r="U196" s="218">
        <v>0</v>
      </c>
      <c r="V196" s="219">
        <v>0</v>
      </c>
      <c r="W196" s="209" t="s">
        <v>467</v>
      </c>
      <c r="X196" s="209" t="s">
        <v>468</v>
      </c>
      <c r="Y196" s="209" t="s">
        <v>468</v>
      </c>
      <c r="Z196" s="209" t="s">
        <v>469</v>
      </c>
      <c r="AA196" s="213" t="s">
        <v>460</v>
      </c>
      <c r="AB196" s="216">
        <f t="shared" ref="AB196:AB240" si="10">C196</f>
        <v>2443</v>
      </c>
      <c r="AC196" s="216">
        <v>8408</v>
      </c>
      <c r="AD196" s="216">
        <f t="shared" ref="AD196:AD240" si="11">AC196</f>
        <v>8408</v>
      </c>
      <c r="AE196" s="209" t="s">
        <v>558</v>
      </c>
      <c r="AF196" s="209" t="s">
        <v>470</v>
      </c>
      <c r="AG196" s="219">
        <v>6076859</v>
      </c>
      <c r="AH196" s="209" t="s">
        <v>470</v>
      </c>
      <c r="AI196" s="221">
        <v>45128</v>
      </c>
      <c r="AJ196" s="209" t="s">
        <v>471</v>
      </c>
      <c r="AK196" s="209" t="s">
        <v>472</v>
      </c>
      <c r="AL196" s="209" t="s">
        <v>472</v>
      </c>
      <c r="AM196" s="209" t="s">
        <v>472</v>
      </c>
      <c r="AN196" s="209" t="s">
        <v>472</v>
      </c>
      <c r="AO196" s="209" t="s">
        <v>472</v>
      </c>
      <c r="AP196" s="209" t="s">
        <v>472</v>
      </c>
      <c r="AQ196" s="209" t="s">
        <v>472</v>
      </c>
      <c r="AR196" s="209" t="s">
        <v>472</v>
      </c>
      <c r="AS196" s="209" t="s">
        <v>472</v>
      </c>
      <c r="AT196" s="209" t="s">
        <v>472</v>
      </c>
      <c r="AU196" s="209" t="s">
        <v>472</v>
      </c>
      <c r="AV196" s="209" t="s">
        <v>472</v>
      </c>
      <c r="AW196" s="209" t="s">
        <v>472</v>
      </c>
      <c r="AX196" s="209" t="s">
        <v>472</v>
      </c>
      <c r="AY196" s="209" t="s">
        <v>472</v>
      </c>
      <c r="AZ196" s="209" t="s">
        <v>472</v>
      </c>
      <c r="BA196" s="209" t="s">
        <v>472</v>
      </c>
      <c r="BB196" s="209" t="s">
        <v>472</v>
      </c>
      <c r="BC196" s="209" t="s">
        <v>472</v>
      </c>
      <c r="BD196" s="209" t="s">
        <v>472</v>
      </c>
      <c r="BE196" s="209" t="s">
        <v>472</v>
      </c>
      <c r="BF196" s="209" t="s">
        <v>472</v>
      </c>
      <c r="BG196" s="209" t="s">
        <v>472</v>
      </c>
      <c r="BH196" s="209" t="s">
        <v>472</v>
      </c>
      <c r="BI196" s="209" t="s">
        <v>472</v>
      </c>
      <c r="BJ196" s="209" t="s">
        <v>472</v>
      </c>
      <c r="BK196" s="209" t="s">
        <v>472</v>
      </c>
      <c r="BL196" s="209" t="s">
        <v>472</v>
      </c>
      <c r="BM196" s="209" t="s">
        <v>472</v>
      </c>
      <c r="BN196" s="209" t="s">
        <v>472</v>
      </c>
      <c r="BO196" s="209" t="s">
        <v>472</v>
      </c>
      <c r="BP196" s="209" t="s">
        <v>472</v>
      </c>
      <c r="BQ196" s="209" t="s">
        <v>472</v>
      </c>
      <c r="BR196" s="209" t="s">
        <v>472</v>
      </c>
      <c r="BS196" s="209" t="s">
        <v>472</v>
      </c>
      <c r="BT196" s="209" t="s">
        <v>472</v>
      </c>
      <c r="BU196" s="209" t="s">
        <v>472</v>
      </c>
      <c r="BV196" s="209" t="s">
        <v>472</v>
      </c>
      <c r="BW196" s="209" t="s">
        <v>472</v>
      </c>
      <c r="BX196" s="209" t="s">
        <v>472</v>
      </c>
      <c r="BY196" s="209" t="s">
        <v>472</v>
      </c>
      <c r="BZ196" s="209" t="s">
        <v>472</v>
      </c>
      <c r="CA196" s="209" t="s">
        <v>472</v>
      </c>
      <c r="CB196" s="209" t="s">
        <v>472</v>
      </c>
      <c r="CC196" s="209" t="s">
        <v>472</v>
      </c>
      <c r="CD196" s="209" t="s">
        <v>472</v>
      </c>
      <c r="CE196" s="209" t="s">
        <v>472</v>
      </c>
      <c r="CF196" s="209" t="s">
        <v>472</v>
      </c>
      <c r="CG196" s="209" t="s">
        <v>472</v>
      </c>
      <c r="CH196" s="209" t="s">
        <v>472</v>
      </c>
      <c r="CI196" s="209" t="s">
        <v>472</v>
      </c>
      <c r="CJ196" s="209" t="s">
        <v>472</v>
      </c>
      <c r="CK196" s="209" t="s">
        <v>472</v>
      </c>
      <c r="CL196" s="209" t="s">
        <v>472</v>
      </c>
      <c r="CM196" s="209" t="s">
        <v>472</v>
      </c>
      <c r="CN196" s="209" t="s">
        <v>472</v>
      </c>
      <c r="CO196" s="209" t="s">
        <v>472</v>
      </c>
      <c r="CP196" s="209" t="s">
        <v>472</v>
      </c>
      <c r="CQ196" s="209" t="s">
        <v>472</v>
      </c>
      <c r="CR196" s="209" t="s">
        <v>472</v>
      </c>
      <c r="CS196" s="209" t="s">
        <v>472</v>
      </c>
      <c r="CT196" s="209" t="s">
        <v>472</v>
      </c>
      <c r="CU196" s="209" t="s">
        <v>472</v>
      </c>
      <c r="CV196" s="209" t="s">
        <v>472</v>
      </c>
      <c r="CW196" s="209" t="s">
        <v>472</v>
      </c>
      <c r="CX196" s="209" t="s">
        <v>472</v>
      </c>
      <c r="CY196" s="209" t="s">
        <v>472</v>
      </c>
      <c r="CZ196" s="209" t="s">
        <v>472</v>
      </c>
      <c r="DA196" s="209" t="s">
        <v>472</v>
      </c>
      <c r="DB196" s="209" t="s">
        <v>472</v>
      </c>
      <c r="DC196" s="209" t="s">
        <v>472</v>
      </c>
    </row>
    <row r="197" spans="1:107">
      <c r="A197" s="213" t="s">
        <v>460</v>
      </c>
      <c r="B197" s="209">
        <v>2446</v>
      </c>
      <c r="C197" s="209">
        <v>2446</v>
      </c>
      <c r="D197" s="215">
        <v>11104</v>
      </c>
      <c r="E197" s="216">
        <f t="shared" si="9"/>
        <v>11104</v>
      </c>
      <c r="F197" s="217">
        <v>45688</v>
      </c>
      <c r="G197" s="215" t="s">
        <v>148</v>
      </c>
      <c r="H197" s="215" t="s">
        <v>469</v>
      </c>
      <c r="I197" s="209">
        <v>2021</v>
      </c>
      <c r="J197" s="209" t="s">
        <v>461</v>
      </c>
      <c r="K197" s="209" t="s">
        <v>462</v>
      </c>
      <c r="L197" s="218">
        <v>670364</v>
      </c>
      <c r="M197" s="209" t="s">
        <v>463</v>
      </c>
      <c r="N197" s="209" t="s">
        <v>464</v>
      </c>
      <c r="O197" s="209" t="s">
        <v>465</v>
      </c>
      <c r="P197" s="217">
        <v>45327</v>
      </c>
      <c r="Q197" s="217" t="s">
        <v>560</v>
      </c>
      <c r="R197" s="209" t="s">
        <v>464</v>
      </c>
      <c r="S197" s="209" t="s">
        <v>466</v>
      </c>
      <c r="T197" s="209">
        <v>7</v>
      </c>
      <c r="U197" s="218">
        <v>0</v>
      </c>
      <c r="V197" s="219">
        <v>0</v>
      </c>
      <c r="W197" s="209" t="s">
        <v>467</v>
      </c>
      <c r="X197" s="209" t="s">
        <v>468</v>
      </c>
      <c r="Y197" s="209" t="s">
        <v>468</v>
      </c>
      <c r="Z197" s="209" t="s">
        <v>469</v>
      </c>
      <c r="AA197" s="213" t="s">
        <v>460</v>
      </c>
      <c r="AB197" s="216">
        <f t="shared" si="10"/>
        <v>2446</v>
      </c>
      <c r="AC197" s="216">
        <v>7138</v>
      </c>
      <c r="AD197" s="216">
        <f t="shared" si="11"/>
        <v>7138</v>
      </c>
      <c r="AE197" s="209" t="s">
        <v>560</v>
      </c>
      <c r="AF197" s="209" t="s">
        <v>470</v>
      </c>
      <c r="AG197" s="219">
        <v>3700000</v>
      </c>
      <c r="AH197" s="209" t="s">
        <v>470</v>
      </c>
      <c r="AI197" s="221">
        <v>44901</v>
      </c>
      <c r="AJ197" s="209" t="s">
        <v>471</v>
      </c>
      <c r="AK197" s="209" t="s">
        <v>472</v>
      </c>
      <c r="AL197" s="209" t="s">
        <v>472</v>
      </c>
      <c r="AM197" s="209" t="s">
        <v>472</v>
      </c>
      <c r="AN197" s="209" t="s">
        <v>472</v>
      </c>
      <c r="AO197" s="209" t="s">
        <v>472</v>
      </c>
      <c r="AP197" s="209" t="s">
        <v>472</v>
      </c>
      <c r="AQ197" s="209" t="s">
        <v>472</v>
      </c>
      <c r="AR197" s="209" t="s">
        <v>472</v>
      </c>
      <c r="AS197" s="209" t="s">
        <v>472</v>
      </c>
      <c r="AT197" s="209" t="s">
        <v>472</v>
      </c>
      <c r="AU197" s="209" t="s">
        <v>472</v>
      </c>
      <c r="AV197" s="209" t="s">
        <v>472</v>
      </c>
      <c r="AW197" s="209" t="s">
        <v>472</v>
      </c>
      <c r="AX197" s="209" t="s">
        <v>472</v>
      </c>
      <c r="AY197" s="209" t="s">
        <v>472</v>
      </c>
      <c r="AZ197" s="209" t="s">
        <v>472</v>
      </c>
      <c r="BA197" s="209" t="s">
        <v>472</v>
      </c>
      <c r="BB197" s="209" t="s">
        <v>472</v>
      </c>
      <c r="BC197" s="209" t="s">
        <v>472</v>
      </c>
      <c r="BD197" s="209" t="s">
        <v>472</v>
      </c>
      <c r="BE197" s="209" t="s">
        <v>472</v>
      </c>
      <c r="BF197" s="209" t="s">
        <v>472</v>
      </c>
      <c r="BG197" s="209" t="s">
        <v>472</v>
      </c>
      <c r="BH197" s="209" t="s">
        <v>472</v>
      </c>
      <c r="BI197" s="209" t="s">
        <v>472</v>
      </c>
      <c r="BJ197" s="209" t="s">
        <v>472</v>
      </c>
      <c r="BK197" s="209" t="s">
        <v>472</v>
      </c>
      <c r="BL197" s="209" t="s">
        <v>472</v>
      </c>
      <c r="BM197" s="209" t="s">
        <v>472</v>
      </c>
      <c r="BN197" s="209" t="s">
        <v>472</v>
      </c>
      <c r="BO197" s="209" t="s">
        <v>472</v>
      </c>
      <c r="BP197" s="209" t="s">
        <v>472</v>
      </c>
      <c r="BQ197" s="209" t="s">
        <v>472</v>
      </c>
      <c r="BR197" s="209" t="s">
        <v>472</v>
      </c>
      <c r="BS197" s="209" t="s">
        <v>472</v>
      </c>
      <c r="BT197" s="209" t="s">
        <v>472</v>
      </c>
      <c r="BU197" s="209" t="s">
        <v>472</v>
      </c>
      <c r="BV197" s="209" t="s">
        <v>472</v>
      </c>
      <c r="BW197" s="209" t="s">
        <v>472</v>
      </c>
      <c r="BX197" s="209" t="s">
        <v>472</v>
      </c>
      <c r="BY197" s="209" t="s">
        <v>472</v>
      </c>
      <c r="BZ197" s="209" t="s">
        <v>472</v>
      </c>
      <c r="CA197" s="209" t="s">
        <v>472</v>
      </c>
      <c r="CB197" s="209" t="s">
        <v>472</v>
      </c>
      <c r="CC197" s="209" t="s">
        <v>472</v>
      </c>
      <c r="CD197" s="209" t="s">
        <v>472</v>
      </c>
      <c r="CE197" s="209" t="s">
        <v>472</v>
      </c>
      <c r="CF197" s="209" t="s">
        <v>472</v>
      </c>
      <c r="CG197" s="209" t="s">
        <v>472</v>
      </c>
      <c r="CH197" s="209" t="s">
        <v>472</v>
      </c>
      <c r="CI197" s="209" t="s">
        <v>472</v>
      </c>
      <c r="CJ197" s="209" t="s">
        <v>472</v>
      </c>
      <c r="CK197" s="209" t="s">
        <v>472</v>
      </c>
      <c r="CL197" s="209" t="s">
        <v>472</v>
      </c>
      <c r="CM197" s="209" t="s">
        <v>472</v>
      </c>
      <c r="CN197" s="209" t="s">
        <v>472</v>
      </c>
      <c r="CO197" s="209" t="s">
        <v>472</v>
      </c>
      <c r="CP197" s="209" t="s">
        <v>472</v>
      </c>
      <c r="CQ197" s="209" t="s">
        <v>472</v>
      </c>
      <c r="CR197" s="209" t="s">
        <v>472</v>
      </c>
      <c r="CS197" s="209" t="s">
        <v>472</v>
      </c>
      <c r="CT197" s="209" t="s">
        <v>472</v>
      </c>
      <c r="CU197" s="209" t="s">
        <v>472</v>
      </c>
      <c r="CV197" s="209" t="s">
        <v>472</v>
      </c>
      <c r="CW197" s="209" t="s">
        <v>472</v>
      </c>
      <c r="CX197" s="209" t="s">
        <v>472</v>
      </c>
      <c r="CY197" s="209" t="s">
        <v>472</v>
      </c>
      <c r="CZ197" s="209" t="s">
        <v>472</v>
      </c>
      <c r="DA197" s="209" t="s">
        <v>472</v>
      </c>
      <c r="DB197" s="209" t="s">
        <v>472</v>
      </c>
      <c r="DC197" s="209" t="s">
        <v>472</v>
      </c>
    </row>
    <row r="198" spans="1:107">
      <c r="A198" s="213" t="s">
        <v>460</v>
      </c>
      <c r="B198" s="209">
        <v>2448</v>
      </c>
      <c r="C198" s="209">
        <v>2448</v>
      </c>
      <c r="D198" s="215">
        <v>11193</v>
      </c>
      <c r="E198" s="216">
        <f t="shared" si="9"/>
        <v>11193</v>
      </c>
      <c r="F198" s="217">
        <v>45688</v>
      </c>
      <c r="G198" s="215" t="s">
        <v>148</v>
      </c>
      <c r="H198" s="215" t="s">
        <v>469</v>
      </c>
      <c r="I198" s="209">
        <v>2021</v>
      </c>
      <c r="J198" s="209" t="s">
        <v>461</v>
      </c>
      <c r="K198" s="209" t="s">
        <v>462</v>
      </c>
      <c r="L198" s="218">
        <v>253920</v>
      </c>
      <c r="M198" s="209" t="s">
        <v>463</v>
      </c>
      <c r="N198" s="209" t="s">
        <v>464</v>
      </c>
      <c r="O198" s="209" t="s">
        <v>465</v>
      </c>
      <c r="P198" s="217">
        <v>45330</v>
      </c>
      <c r="Q198" s="217" t="s">
        <v>558</v>
      </c>
      <c r="R198" s="209" t="s">
        <v>464</v>
      </c>
      <c r="S198" s="209" t="s">
        <v>466</v>
      </c>
      <c r="T198" s="209">
        <v>12</v>
      </c>
      <c r="U198" s="218">
        <v>0</v>
      </c>
      <c r="V198" s="219">
        <v>0</v>
      </c>
      <c r="W198" s="209" t="s">
        <v>467</v>
      </c>
      <c r="X198" s="209" t="s">
        <v>468</v>
      </c>
      <c r="Y198" s="209" t="s">
        <v>468</v>
      </c>
      <c r="Z198" s="209" t="s">
        <v>469</v>
      </c>
      <c r="AA198" s="213" t="s">
        <v>460</v>
      </c>
      <c r="AB198" s="216">
        <f t="shared" si="10"/>
        <v>2448</v>
      </c>
      <c r="AC198" s="216">
        <v>26</v>
      </c>
      <c r="AD198" s="216">
        <f t="shared" si="11"/>
        <v>26</v>
      </c>
      <c r="AE198" s="209" t="s">
        <v>558</v>
      </c>
      <c r="AF198" s="209" t="s">
        <v>470</v>
      </c>
      <c r="AG198" s="219">
        <v>653871</v>
      </c>
      <c r="AH198" s="209" t="s">
        <v>470</v>
      </c>
      <c r="AI198" s="221">
        <v>45071</v>
      </c>
      <c r="AJ198" s="209" t="s">
        <v>471</v>
      </c>
      <c r="AK198" s="209" t="s">
        <v>472</v>
      </c>
      <c r="AL198" s="209" t="s">
        <v>472</v>
      </c>
      <c r="AM198" s="209" t="s">
        <v>472</v>
      </c>
      <c r="AN198" s="209" t="s">
        <v>472</v>
      </c>
      <c r="AO198" s="209" t="s">
        <v>472</v>
      </c>
      <c r="AP198" s="209" t="s">
        <v>472</v>
      </c>
      <c r="AQ198" s="209" t="s">
        <v>472</v>
      </c>
      <c r="AR198" s="209" t="s">
        <v>472</v>
      </c>
      <c r="AS198" s="209" t="s">
        <v>472</v>
      </c>
      <c r="AT198" s="209" t="s">
        <v>472</v>
      </c>
      <c r="AU198" s="209" t="s">
        <v>472</v>
      </c>
      <c r="AV198" s="209" t="s">
        <v>472</v>
      </c>
      <c r="AW198" s="209" t="s">
        <v>472</v>
      </c>
      <c r="AX198" s="209" t="s">
        <v>472</v>
      </c>
      <c r="AY198" s="209" t="s">
        <v>472</v>
      </c>
      <c r="AZ198" s="209" t="s">
        <v>472</v>
      </c>
      <c r="BA198" s="209" t="s">
        <v>472</v>
      </c>
      <c r="BB198" s="209" t="s">
        <v>472</v>
      </c>
      <c r="BC198" s="209" t="s">
        <v>472</v>
      </c>
      <c r="BD198" s="209" t="s">
        <v>472</v>
      </c>
      <c r="BE198" s="209" t="s">
        <v>472</v>
      </c>
      <c r="BF198" s="209" t="s">
        <v>472</v>
      </c>
      <c r="BG198" s="209" t="s">
        <v>472</v>
      </c>
      <c r="BH198" s="209" t="s">
        <v>472</v>
      </c>
      <c r="BI198" s="209" t="s">
        <v>472</v>
      </c>
      <c r="BJ198" s="209" t="s">
        <v>472</v>
      </c>
      <c r="BK198" s="209" t="s">
        <v>472</v>
      </c>
      <c r="BL198" s="209" t="s">
        <v>472</v>
      </c>
      <c r="BM198" s="209" t="s">
        <v>472</v>
      </c>
      <c r="BN198" s="209" t="s">
        <v>472</v>
      </c>
      <c r="BO198" s="209" t="s">
        <v>472</v>
      </c>
      <c r="BP198" s="209" t="s">
        <v>472</v>
      </c>
      <c r="BQ198" s="209" t="s">
        <v>472</v>
      </c>
      <c r="BR198" s="209" t="s">
        <v>472</v>
      </c>
      <c r="BS198" s="209" t="s">
        <v>472</v>
      </c>
      <c r="BT198" s="209" t="s">
        <v>472</v>
      </c>
      <c r="BU198" s="209" t="s">
        <v>472</v>
      </c>
      <c r="BV198" s="209" t="s">
        <v>472</v>
      </c>
      <c r="BW198" s="209" t="s">
        <v>472</v>
      </c>
      <c r="BX198" s="209" t="s">
        <v>472</v>
      </c>
      <c r="BY198" s="209" t="s">
        <v>472</v>
      </c>
      <c r="BZ198" s="209" t="s">
        <v>472</v>
      </c>
      <c r="CA198" s="209" t="s">
        <v>472</v>
      </c>
      <c r="CB198" s="209" t="s">
        <v>472</v>
      </c>
      <c r="CC198" s="209" t="s">
        <v>472</v>
      </c>
      <c r="CD198" s="209" t="s">
        <v>472</v>
      </c>
      <c r="CE198" s="209" t="s">
        <v>472</v>
      </c>
      <c r="CF198" s="209" t="s">
        <v>472</v>
      </c>
      <c r="CG198" s="209" t="s">
        <v>472</v>
      </c>
      <c r="CH198" s="209" t="s">
        <v>472</v>
      </c>
      <c r="CI198" s="209" t="s">
        <v>472</v>
      </c>
      <c r="CJ198" s="209" t="s">
        <v>472</v>
      </c>
      <c r="CK198" s="209" t="s">
        <v>472</v>
      </c>
      <c r="CL198" s="209" t="s">
        <v>472</v>
      </c>
      <c r="CM198" s="209" t="s">
        <v>472</v>
      </c>
      <c r="CN198" s="209" t="s">
        <v>472</v>
      </c>
      <c r="CO198" s="209" t="s">
        <v>472</v>
      </c>
      <c r="CP198" s="209" t="s">
        <v>472</v>
      </c>
      <c r="CQ198" s="209" t="s">
        <v>472</v>
      </c>
      <c r="CR198" s="209" t="s">
        <v>472</v>
      </c>
      <c r="CS198" s="209" t="s">
        <v>472</v>
      </c>
      <c r="CT198" s="209" t="s">
        <v>472</v>
      </c>
      <c r="CU198" s="209" t="s">
        <v>472</v>
      </c>
      <c r="CV198" s="209" t="s">
        <v>472</v>
      </c>
      <c r="CW198" s="209" t="s">
        <v>472</v>
      </c>
      <c r="CX198" s="209" t="s">
        <v>472</v>
      </c>
      <c r="CY198" s="209" t="s">
        <v>472</v>
      </c>
      <c r="CZ198" s="209" t="s">
        <v>472</v>
      </c>
      <c r="DA198" s="209" t="s">
        <v>472</v>
      </c>
      <c r="DB198" s="209" t="s">
        <v>472</v>
      </c>
      <c r="DC198" s="209" t="s">
        <v>472</v>
      </c>
    </row>
    <row r="199" spans="1:107">
      <c r="A199" s="213" t="s">
        <v>460</v>
      </c>
      <c r="B199" s="209">
        <v>2449</v>
      </c>
      <c r="C199" s="209">
        <v>2449</v>
      </c>
      <c r="D199" s="215">
        <v>10550</v>
      </c>
      <c r="E199" s="216">
        <f t="shared" si="9"/>
        <v>10550</v>
      </c>
      <c r="F199" s="217">
        <v>45688</v>
      </c>
      <c r="G199" s="215" t="s">
        <v>148</v>
      </c>
      <c r="H199" s="215" t="s">
        <v>469</v>
      </c>
      <c r="I199" s="209">
        <v>2021</v>
      </c>
      <c r="J199" s="209" t="s">
        <v>461</v>
      </c>
      <c r="K199" s="209" t="s">
        <v>462</v>
      </c>
      <c r="L199" s="218">
        <v>2039880</v>
      </c>
      <c r="M199" s="209" t="s">
        <v>463</v>
      </c>
      <c r="N199" s="209" t="s">
        <v>464</v>
      </c>
      <c r="O199" s="209" t="s">
        <v>465</v>
      </c>
      <c r="P199" s="217">
        <v>45331</v>
      </c>
      <c r="Q199" s="217" t="s">
        <v>558</v>
      </c>
      <c r="R199" s="209" t="s">
        <v>464</v>
      </c>
      <c r="S199" s="209" t="s">
        <v>466</v>
      </c>
      <c r="T199" s="209">
        <v>11</v>
      </c>
      <c r="U199" s="218">
        <v>0</v>
      </c>
      <c r="V199" s="219">
        <v>0</v>
      </c>
      <c r="W199" s="209" t="s">
        <v>467</v>
      </c>
      <c r="X199" s="209" t="s">
        <v>468</v>
      </c>
      <c r="Y199" s="209" t="s">
        <v>468</v>
      </c>
      <c r="Z199" s="209" t="s">
        <v>469</v>
      </c>
      <c r="AA199" s="213" t="s">
        <v>460</v>
      </c>
      <c r="AB199" s="216">
        <f t="shared" si="10"/>
        <v>2449</v>
      </c>
      <c r="AC199" s="216">
        <v>8466</v>
      </c>
      <c r="AD199" s="216">
        <f t="shared" si="11"/>
        <v>8466</v>
      </c>
      <c r="AE199" s="209" t="s">
        <v>558</v>
      </c>
      <c r="AF199" s="209" t="s">
        <v>470</v>
      </c>
      <c r="AG199" s="219">
        <v>11000000</v>
      </c>
      <c r="AH199" s="209" t="s">
        <v>470</v>
      </c>
      <c r="AI199" s="221">
        <v>45238</v>
      </c>
      <c r="AJ199" s="209" t="s">
        <v>471</v>
      </c>
      <c r="AK199" s="209" t="s">
        <v>472</v>
      </c>
      <c r="AL199" s="209" t="s">
        <v>472</v>
      </c>
      <c r="AM199" s="209" t="s">
        <v>472</v>
      </c>
      <c r="AN199" s="209" t="s">
        <v>472</v>
      </c>
      <c r="AO199" s="209" t="s">
        <v>472</v>
      </c>
      <c r="AP199" s="209" t="s">
        <v>472</v>
      </c>
      <c r="AQ199" s="209" t="s">
        <v>472</v>
      </c>
      <c r="AR199" s="209" t="s">
        <v>472</v>
      </c>
      <c r="AS199" s="209" t="s">
        <v>472</v>
      </c>
      <c r="AT199" s="209" t="s">
        <v>472</v>
      </c>
      <c r="AU199" s="209" t="s">
        <v>472</v>
      </c>
      <c r="AV199" s="209" t="s">
        <v>472</v>
      </c>
      <c r="AW199" s="209" t="s">
        <v>472</v>
      </c>
      <c r="AX199" s="209" t="s">
        <v>472</v>
      </c>
      <c r="AY199" s="209" t="s">
        <v>472</v>
      </c>
      <c r="AZ199" s="209" t="s">
        <v>472</v>
      </c>
      <c r="BA199" s="209" t="s">
        <v>472</v>
      </c>
      <c r="BB199" s="209" t="s">
        <v>472</v>
      </c>
      <c r="BC199" s="209" t="s">
        <v>472</v>
      </c>
      <c r="BD199" s="209" t="s">
        <v>472</v>
      </c>
      <c r="BE199" s="209" t="s">
        <v>472</v>
      </c>
      <c r="BF199" s="209" t="s">
        <v>472</v>
      </c>
      <c r="BG199" s="209" t="s">
        <v>472</v>
      </c>
      <c r="BH199" s="209" t="s">
        <v>472</v>
      </c>
      <c r="BI199" s="209" t="s">
        <v>472</v>
      </c>
      <c r="BJ199" s="209" t="s">
        <v>472</v>
      </c>
      <c r="BK199" s="209" t="s">
        <v>472</v>
      </c>
      <c r="BL199" s="209" t="s">
        <v>472</v>
      </c>
      <c r="BM199" s="209" t="s">
        <v>472</v>
      </c>
      <c r="BN199" s="209" t="s">
        <v>472</v>
      </c>
      <c r="BO199" s="209" t="s">
        <v>472</v>
      </c>
      <c r="BP199" s="209" t="s">
        <v>472</v>
      </c>
      <c r="BQ199" s="209" t="s">
        <v>472</v>
      </c>
      <c r="BR199" s="209" t="s">
        <v>472</v>
      </c>
      <c r="BS199" s="209" t="s">
        <v>472</v>
      </c>
      <c r="BT199" s="209" t="s">
        <v>472</v>
      </c>
      <c r="BU199" s="209" t="s">
        <v>472</v>
      </c>
      <c r="BV199" s="209" t="s">
        <v>472</v>
      </c>
      <c r="BW199" s="209" t="s">
        <v>472</v>
      </c>
      <c r="BX199" s="209" t="s">
        <v>472</v>
      </c>
      <c r="BY199" s="209" t="s">
        <v>472</v>
      </c>
      <c r="BZ199" s="209" t="s">
        <v>472</v>
      </c>
      <c r="CA199" s="209" t="s">
        <v>472</v>
      </c>
      <c r="CB199" s="209" t="s">
        <v>472</v>
      </c>
      <c r="CC199" s="209" t="s">
        <v>472</v>
      </c>
      <c r="CD199" s="209" t="s">
        <v>472</v>
      </c>
      <c r="CE199" s="209" t="s">
        <v>472</v>
      </c>
      <c r="CF199" s="209" t="s">
        <v>472</v>
      </c>
      <c r="CG199" s="209" t="s">
        <v>472</v>
      </c>
      <c r="CH199" s="209" t="s">
        <v>472</v>
      </c>
      <c r="CI199" s="209" t="s">
        <v>472</v>
      </c>
      <c r="CJ199" s="209" t="s">
        <v>472</v>
      </c>
      <c r="CK199" s="209" t="s">
        <v>472</v>
      </c>
      <c r="CL199" s="209" t="s">
        <v>472</v>
      </c>
      <c r="CM199" s="209" t="s">
        <v>472</v>
      </c>
      <c r="CN199" s="209" t="s">
        <v>472</v>
      </c>
      <c r="CO199" s="209" t="s">
        <v>472</v>
      </c>
      <c r="CP199" s="209" t="s">
        <v>472</v>
      </c>
      <c r="CQ199" s="209" t="s">
        <v>472</v>
      </c>
      <c r="CR199" s="209" t="s">
        <v>472</v>
      </c>
      <c r="CS199" s="209" t="s">
        <v>472</v>
      </c>
      <c r="CT199" s="209" t="s">
        <v>472</v>
      </c>
      <c r="CU199" s="209" t="s">
        <v>472</v>
      </c>
      <c r="CV199" s="209" t="s">
        <v>472</v>
      </c>
      <c r="CW199" s="209" t="s">
        <v>472</v>
      </c>
      <c r="CX199" s="209" t="s">
        <v>472</v>
      </c>
      <c r="CY199" s="209" t="s">
        <v>472</v>
      </c>
      <c r="CZ199" s="209" t="s">
        <v>472</v>
      </c>
      <c r="DA199" s="209" t="s">
        <v>472</v>
      </c>
      <c r="DB199" s="209" t="s">
        <v>472</v>
      </c>
      <c r="DC199" s="209" t="s">
        <v>472</v>
      </c>
    </row>
    <row r="200" spans="1:107">
      <c r="A200" s="213" t="s">
        <v>460</v>
      </c>
      <c r="B200" s="209">
        <v>2450</v>
      </c>
      <c r="C200" s="209">
        <v>2450</v>
      </c>
      <c r="D200" s="215">
        <v>8507</v>
      </c>
      <c r="E200" s="216">
        <f t="shared" si="9"/>
        <v>8507</v>
      </c>
      <c r="F200" s="217">
        <v>45688</v>
      </c>
      <c r="G200" s="215" t="s">
        <v>148</v>
      </c>
      <c r="H200" s="215" t="s">
        <v>469</v>
      </c>
      <c r="I200" s="209">
        <v>2021</v>
      </c>
      <c r="J200" s="209" t="s">
        <v>461</v>
      </c>
      <c r="K200" s="209" t="s">
        <v>462</v>
      </c>
      <c r="L200" s="218">
        <v>1107372</v>
      </c>
      <c r="M200" s="209" t="s">
        <v>463</v>
      </c>
      <c r="N200" s="209" t="s">
        <v>464</v>
      </c>
      <c r="O200" s="209" t="s">
        <v>465</v>
      </c>
      <c r="P200" s="217">
        <v>45352</v>
      </c>
      <c r="Q200" s="217" t="s">
        <v>558</v>
      </c>
      <c r="R200" s="209" t="s">
        <v>464</v>
      </c>
      <c r="S200" s="209" t="s">
        <v>466</v>
      </c>
      <c r="T200" s="209">
        <v>11</v>
      </c>
      <c r="U200" s="218">
        <v>0</v>
      </c>
      <c r="V200" s="219">
        <v>0</v>
      </c>
      <c r="W200" s="209" t="s">
        <v>467</v>
      </c>
      <c r="X200" s="209" t="s">
        <v>468</v>
      </c>
      <c r="Y200" s="209" t="s">
        <v>468</v>
      </c>
      <c r="Z200" s="209" t="s">
        <v>469</v>
      </c>
      <c r="AA200" s="213" t="s">
        <v>460</v>
      </c>
      <c r="AB200" s="216">
        <f t="shared" si="10"/>
        <v>2450</v>
      </c>
      <c r="AC200" s="216">
        <v>6947</v>
      </c>
      <c r="AD200" s="216">
        <f t="shared" si="11"/>
        <v>6947</v>
      </c>
      <c r="AE200" s="209" t="s">
        <v>558</v>
      </c>
      <c r="AF200" s="209" t="s">
        <v>470</v>
      </c>
      <c r="AG200" s="219">
        <v>6000000</v>
      </c>
      <c r="AH200" s="209" t="s">
        <v>470</v>
      </c>
      <c r="AI200" s="221">
        <v>45244</v>
      </c>
      <c r="AJ200" s="209" t="s">
        <v>471</v>
      </c>
      <c r="AK200" s="209" t="s">
        <v>472</v>
      </c>
      <c r="AL200" s="209" t="s">
        <v>472</v>
      </c>
      <c r="AM200" s="209" t="s">
        <v>472</v>
      </c>
      <c r="AN200" s="209" t="s">
        <v>472</v>
      </c>
      <c r="AO200" s="209" t="s">
        <v>472</v>
      </c>
      <c r="AP200" s="209" t="s">
        <v>472</v>
      </c>
      <c r="AQ200" s="209" t="s">
        <v>472</v>
      </c>
      <c r="AR200" s="209" t="s">
        <v>472</v>
      </c>
      <c r="AS200" s="209" t="s">
        <v>472</v>
      </c>
      <c r="AT200" s="209" t="s">
        <v>472</v>
      </c>
      <c r="AU200" s="209" t="s">
        <v>472</v>
      </c>
      <c r="AV200" s="209" t="s">
        <v>472</v>
      </c>
      <c r="AW200" s="209" t="s">
        <v>472</v>
      </c>
      <c r="AX200" s="209" t="s">
        <v>472</v>
      </c>
      <c r="AY200" s="209" t="s">
        <v>472</v>
      </c>
      <c r="AZ200" s="209" t="s">
        <v>472</v>
      </c>
      <c r="BA200" s="209" t="s">
        <v>472</v>
      </c>
      <c r="BB200" s="209" t="s">
        <v>472</v>
      </c>
      <c r="BC200" s="209" t="s">
        <v>472</v>
      </c>
      <c r="BD200" s="209" t="s">
        <v>472</v>
      </c>
      <c r="BE200" s="209" t="s">
        <v>472</v>
      </c>
      <c r="BF200" s="209" t="s">
        <v>472</v>
      </c>
      <c r="BG200" s="209" t="s">
        <v>472</v>
      </c>
      <c r="BH200" s="209" t="s">
        <v>472</v>
      </c>
      <c r="BI200" s="209" t="s">
        <v>472</v>
      </c>
      <c r="BJ200" s="209" t="s">
        <v>472</v>
      </c>
      <c r="BK200" s="209" t="s">
        <v>472</v>
      </c>
      <c r="BL200" s="209" t="s">
        <v>472</v>
      </c>
      <c r="BM200" s="209" t="s">
        <v>472</v>
      </c>
      <c r="BN200" s="209" t="s">
        <v>472</v>
      </c>
      <c r="BO200" s="209" t="s">
        <v>472</v>
      </c>
      <c r="BP200" s="209" t="s">
        <v>472</v>
      </c>
      <c r="BQ200" s="209" t="s">
        <v>472</v>
      </c>
      <c r="BR200" s="209" t="s">
        <v>472</v>
      </c>
      <c r="BS200" s="209" t="s">
        <v>472</v>
      </c>
      <c r="BT200" s="209" t="s">
        <v>472</v>
      </c>
      <c r="BU200" s="209" t="s">
        <v>472</v>
      </c>
      <c r="BV200" s="209" t="s">
        <v>472</v>
      </c>
      <c r="BW200" s="209" t="s">
        <v>472</v>
      </c>
      <c r="BX200" s="209" t="s">
        <v>472</v>
      </c>
      <c r="BY200" s="209" t="s">
        <v>472</v>
      </c>
      <c r="BZ200" s="209" t="s">
        <v>472</v>
      </c>
      <c r="CA200" s="209" t="s">
        <v>472</v>
      </c>
      <c r="CB200" s="209" t="s">
        <v>472</v>
      </c>
      <c r="CC200" s="209" t="s">
        <v>472</v>
      </c>
      <c r="CD200" s="209" t="s">
        <v>472</v>
      </c>
      <c r="CE200" s="209" t="s">
        <v>472</v>
      </c>
      <c r="CF200" s="209" t="s">
        <v>472</v>
      </c>
      <c r="CG200" s="209" t="s">
        <v>472</v>
      </c>
      <c r="CH200" s="209" t="s">
        <v>472</v>
      </c>
      <c r="CI200" s="209" t="s">
        <v>472</v>
      </c>
      <c r="CJ200" s="209" t="s">
        <v>472</v>
      </c>
      <c r="CK200" s="209" t="s">
        <v>472</v>
      </c>
      <c r="CL200" s="209" t="s">
        <v>472</v>
      </c>
      <c r="CM200" s="209" t="s">
        <v>472</v>
      </c>
      <c r="CN200" s="209" t="s">
        <v>472</v>
      </c>
      <c r="CO200" s="209" t="s">
        <v>472</v>
      </c>
      <c r="CP200" s="209" t="s">
        <v>472</v>
      </c>
      <c r="CQ200" s="209" t="s">
        <v>472</v>
      </c>
      <c r="CR200" s="209" t="s">
        <v>472</v>
      </c>
      <c r="CS200" s="209" t="s">
        <v>472</v>
      </c>
      <c r="CT200" s="209" t="s">
        <v>472</v>
      </c>
      <c r="CU200" s="209" t="s">
        <v>472</v>
      </c>
      <c r="CV200" s="209" t="s">
        <v>472</v>
      </c>
      <c r="CW200" s="209" t="s">
        <v>472</v>
      </c>
      <c r="CX200" s="209" t="s">
        <v>472</v>
      </c>
      <c r="CY200" s="209" t="s">
        <v>472</v>
      </c>
      <c r="CZ200" s="209" t="s">
        <v>472</v>
      </c>
      <c r="DA200" s="209" t="s">
        <v>472</v>
      </c>
      <c r="DB200" s="209" t="s">
        <v>472</v>
      </c>
      <c r="DC200" s="209" t="s">
        <v>472</v>
      </c>
    </row>
    <row r="201" spans="1:107">
      <c r="A201" s="213" t="s">
        <v>460</v>
      </c>
      <c r="B201" s="209">
        <v>2451</v>
      </c>
      <c r="C201" s="209">
        <v>2451</v>
      </c>
      <c r="D201" s="215">
        <v>10883</v>
      </c>
      <c r="E201" s="216">
        <f t="shared" si="9"/>
        <v>10883</v>
      </c>
      <c r="F201" s="217">
        <v>45688</v>
      </c>
      <c r="G201" s="215" t="s">
        <v>148</v>
      </c>
      <c r="H201" s="215" t="s">
        <v>469</v>
      </c>
      <c r="I201" s="209">
        <v>2021</v>
      </c>
      <c r="J201" s="209" t="s">
        <v>461</v>
      </c>
      <c r="K201" s="209" t="s">
        <v>462</v>
      </c>
      <c r="L201" s="218">
        <v>818037</v>
      </c>
      <c r="M201" s="209" t="s">
        <v>463</v>
      </c>
      <c r="N201" s="209" t="s">
        <v>464</v>
      </c>
      <c r="O201" s="209" t="s">
        <v>465</v>
      </c>
      <c r="P201" s="217">
        <v>45352</v>
      </c>
      <c r="Q201" s="217" t="s">
        <v>560</v>
      </c>
      <c r="R201" s="209" t="s">
        <v>464</v>
      </c>
      <c r="S201" s="209" t="s">
        <v>466</v>
      </c>
      <c r="T201" s="209">
        <v>7</v>
      </c>
      <c r="U201" s="218">
        <v>0</v>
      </c>
      <c r="V201" s="219">
        <v>0</v>
      </c>
      <c r="W201" s="209" t="s">
        <v>467</v>
      </c>
      <c r="X201" s="209" t="s">
        <v>468</v>
      </c>
      <c r="Y201" s="209" t="s">
        <v>468</v>
      </c>
      <c r="Z201" s="209" t="s">
        <v>469</v>
      </c>
      <c r="AA201" s="213" t="s">
        <v>460</v>
      </c>
      <c r="AB201" s="216">
        <f t="shared" si="10"/>
        <v>2451</v>
      </c>
      <c r="AC201" s="216">
        <v>8389</v>
      </c>
      <c r="AD201" s="216">
        <f t="shared" si="11"/>
        <v>8389</v>
      </c>
      <c r="AE201" s="209" t="s">
        <v>560</v>
      </c>
      <c r="AF201" s="209" t="s">
        <v>470</v>
      </c>
      <c r="AG201" s="219">
        <v>2800000</v>
      </c>
      <c r="AH201" s="209" t="s">
        <v>470</v>
      </c>
      <c r="AI201" s="221">
        <v>45139</v>
      </c>
      <c r="AJ201" s="209" t="s">
        <v>471</v>
      </c>
      <c r="AK201" s="209" t="s">
        <v>472</v>
      </c>
      <c r="AL201" s="209" t="s">
        <v>472</v>
      </c>
      <c r="AM201" s="209" t="s">
        <v>472</v>
      </c>
      <c r="AN201" s="209" t="s">
        <v>472</v>
      </c>
      <c r="AO201" s="209" t="s">
        <v>472</v>
      </c>
      <c r="AP201" s="209" t="s">
        <v>472</v>
      </c>
      <c r="AQ201" s="209" t="s">
        <v>472</v>
      </c>
      <c r="AR201" s="209" t="s">
        <v>472</v>
      </c>
      <c r="AS201" s="209" t="s">
        <v>472</v>
      </c>
      <c r="AT201" s="209" t="s">
        <v>472</v>
      </c>
      <c r="AU201" s="209" t="s">
        <v>472</v>
      </c>
      <c r="AV201" s="209" t="s">
        <v>472</v>
      </c>
      <c r="AW201" s="209" t="s">
        <v>472</v>
      </c>
      <c r="AX201" s="209" t="s">
        <v>472</v>
      </c>
      <c r="AY201" s="209" t="s">
        <v>472</v>
      </c>
      <c r="AZ201" s="209" t="s">
        <v>472</v>
      </c>
      <c r="BA201" s="209" t="s">
        <v>472</v>
      </c>
      <c r="BB201" s="209" t="s">
        <v>472</v>
      </c>
      <c r="BC201" s="209" t="s">
        <v>472</v>
      </c>
      <c r="BD201" s="209" t="s">
        <v>472</v>
      </c>
      <c r="BE201" s="209" t="s">
        <v>472</v>
      </c>
      <c r="BF201" s="209" t="s">
        <v>472</v>
      </c>
      <c r="BG201" s="209" t="s">
        <v>472</v>
      </c>
      <c r="BH201" s="209" t="s">
        <v>472</v>
      </c>
      <c r="BI201" s="209" t="s">
        <v>472</v>
      </c>
      <c r="BJ201" s="209" t="s">
        <v>472</v>
      </c>
      <c r="BK201" s="209" t="s">
        <v>472</v>
      </c>
      <c r="BL201" s="209" t="s">
        <v>472</v>
      </c>
      <c r="BM201" s="209" t="s">
        <v>472</v>
      </c>
      <c r="BN201" s="209" t="s">
        <v>472</v>
      </c>
      <c r="BO201" s="209" t="s">
        <v>472</v>
      </c>
      <c r="BP201" s="209" t="s">
        <v>472</v>
      </c>
      <c r="BQ201" s="209" t="s">
        <v>472</v>
      </c>
      <c r="BR201" s="209" t="s">
        <v>472</v>
      </c>
      <c r="BS201" s="209" t="s">
        <v>472</v>
      </c>
      <c r="BT201" s="209" t="s">
        <v>472</v>
      </c>
      <c r="BU201" s="209" t="s">
        <v>472</v>
      </c>
      <c r="BV201" s="209" t="s">
        <v>472</v>
      </c>
      <c r="BW201" s="209" t="s">
        <v>472</v>
      </c>
      <c r="BX201" s="209" t="s">
        <v>472</v>
      </c>
      <c r="BY201" s="209" t="s">
        <v>472</v>
      </c>
      <c r="BZ201" s="209" t="s">
        <v>472</v>
      </c>
      <c r="CA201" s="209" t="s">
        <v>472</v>
      </c>
      <c r="CB201" s="209" t="s">
        <v>472</v>
      </c>
      <c r="CC201" s="209" t="s">
        <v>472</v>
      </c>
      <c r="CD201" s="209" t="s">
        <v>472</v>
      </c>
      <c r="CE201" s="209" t="s">
        <v>472</v>
      </c>
      <c r="CF201" s="209" t="s">
        <v>472</v>
      </c>
      <c r="CG201" s="209" t="s">
        <v>472</v>
      </c>
      <c r="CH201" s="209" t="s">
        <v>472</v>
      </c>
      <c r="CI201" s="209" t="s">
        <v>472</v>
      </c>
      <c r="CJ201" s="209" t="s">
        <v>472</v>
      </c>
      <c r="CK201" s="209" t="s">
        <v>472</v>
      </c>
      <c r="CL201" s="209" t="s">
        <v>472</v>
      </c>
      <c r="CM201" s="209" t="s">
        <v>472</v>
      </c>
      <c r="CN201" s="209" t="s">
        <v>472</v>
      </c>
      <c r="CO201" s="209" t="s">
        <v>472</v>
      </c>
      <c r="CP201" s="209" t="s">
        <v>472</v>
      </c>
      <c r="CQ201" s="209" t="s">
        <v>472</v>
      </c>
      <c r="CR201" s="209" t="s">
        <v>472</v>
      </c>
      <c r="CS201" s="209" t="s">
        <v>472</v>
      </c>
      <c r="CT201" s="209" t="s">
        <v>472</v>
      </c>
      <c r="CU201" s="209" t="s">
        <v>472</v>
      </c>
      <c r="CV201" s="209" t="s">
        <v>472</v>
      </c>
      <c r="CW201" s="209" t="s">
        <v>472</v>
      </c>
      <c r="CX201" s="209" t="s">
        <v>472</v>
      </c>
      <c r="CY201" s="209" t="s">
        <v>472</v>
      </c>
      <c r="CZ201" s="209" t="s">
        <v>472</v>
      </c>
      <c r="DA201" s="209" t="s">
        <v>472</v>
      </c>
      <c r="DB201" s="209" t="s">
        <v>472</v>
      </c>
      <c r="DC201" s="209" t="s">
        <v>472</v>
      </c>
    </row>
    <row r="202" spans="1:107">
      <c r="A202" s="213" t="s">
        <v>460</v>
      </c>
      <c r="B202" s="209">
        <v>2452</v>
      </c>
      <c r="C202" s="209">
        <v>2452</v>
      </c>
      <c r="D202" s="215">
        <v>11195</v>
      </c>
      <c r="E202" s="216">
        <f t="shared" si="9"/>
        <v>11195</v>
      </c>
      <c r="F202" s="217">
        <v>45688</v>
      </c>
      <c r="G202" s="215" t="s">
        <v>148</v>
      </c>
      <c r="H202" s="215" t="s">
        <v>469</v>
      </c>
      <c r="I202" s="209">
        <v>2021</v>
      </c>
      <c r="J202" s="209" t="s">
        <v>461</v>
      </c>
      <c r="K202" s="209" t="s">
        <v>462</v>
      </c>
      <c r="L202" s="218">
        <v>3252420</v>
      </c>
      <c r="M202" s="209" t="s">
        <v>463</v>
      </c>
      <c r="N202" s="209" t="s">
        <v>464</v>
      </c>
      <c r="O202" s="209" t="s">
        <v>465</v>
      </c>
      <c r="P202" s="217">
        <v>45363</v>
      </c>
      <c r="Q202" s="217" t="s">
        <v>560</v>
      </c>
      <c r="R202" s="209" t="s">
        <v>464</v>
      </c>
      <c r="S202" s="209" t="s">
        <v>466</v>
      </c>
      <c r="T202" s="209">
        <v>10</v>
      </c>
      <c r="U202" s="218">
        <v>0</v>
      </c>
      <c r="V202" s="219">
        <v>0</v>
      </c>
      <c r="W202" s="209" t="s">
        <v>467</v>
      </c>
      <c r="X202" s="209" t="s">
        <v>468</v>
      </c>
      <c r="Y202" s="209" t="s">
        <v>468</v>
      </c>
      <c r="Z202" s="209" t="s">
        <v>469</v>
      </c>
      <c r="AA202" s="213" t="s">
        <v>460</v>
      </c>
      <c r="AB202" s="216">
        <f t="shared" si="10"/>
        <v>2452</v>
      </c>
      <c r="AC202" s="216">
        <v>8413</v>
      </c>
      <c r="AD202" s="216">
        <f t="shared" si="11"/>
        <v>8413</v>
      </c>
      <c r="AE202" s="209" t="s">
        <v>560</v>
      </c>
      <c r="AF202" s="209" t="s">
        <v>470</v>
      </c>
      <c r="AG202" s="219">
        <v>15400503</v>
      </c>
      <c r="AH202" s="209" t="s">
        <v>470</v>
      </c>
      <c r="AI202" s="221">
        <v>45078</v>
      </c>
      <c r="AJ202" s="209" t="s">
        <v>471</v>
      </c>
      <c r="AK202" s="209" t="s">
        <v>472</v>
      </c>
      <c r="AL202" s="209" t="s">
        <v>472</v>
      </c>
      <c r="AM202" s="209" t="s">
        <v>472</v>
      </c>
      <c r="AN202" s="209" t="s">
        <v>472</v>
      </c>
      <c r="AO202" s="209" t="s">
        <v>472</v>
      </c>
      <c r="AP202" s="209" t="s">
        <v>472</v>
      </c>
      <c r="AQ202" s="209" t="s">
        <v>472</v>
      </c>
      <c r="AR202" s="209" t="s">
        <v>472</v>
      </c>
      <c r="AS202" s="209" t="s">
        <v>472</v>
      </c>
      <c r="AT202" s="209" t="s">
        <v>472</v>
      </c>
      <c r="AU202" s="209" t="s">
        <v>472</v>
      </c>
      <c r="AV202" s="209" t="s">
        <v>472</v>
      </c>
      <c r="AW202" s="209" t="s">
        <v>472</v>
      </c>
      <c r="AX202" s="209" t="s">
        <v>472</v>
      </c>
      <c r="AY202" s="209" t="s">
        <v>472</v>
      </c>
      <c r="AZ202" s="209" t="s">
        <v>472</v>
      </c>
      <c r="BA202" s="209" t="s">
        <v>472</v>
      </c>
      <c r="BB202" s="209" t="s">
        <v>472</v>
      </c>
      <c r="BC202" s="209" t="s">
        <v>472</v>
      </c>
      <c r="BD202" s="209" t="s">
        <v>472</v>
      </c>
      <c r="BE202" s="209" t="s">
        <v>472</v>
      </c>
      <c r="BF202" s="209" t="s">
        <v>472</v>
      </c>
      <c r="BG202" s="209" t="s">
        <v>472</v>
      </c>
      <c r="BH202" s="209" t="s">
        <v>472</v>
      </c>
      <c r="BI202" s="209" t="s">
        <v>472</v>
      </c>
      <c r="BJ202" s="209" t="s">
        <v>472</v>
      </c>
      <c r="BK202" s="209" t="s">
        <v>472</v>
      </c>
      <c r="BL202" s="209" t="s">
        <v>472</v>
      </c>
      <c r="BM202" s="209" t="s">
        <v>472</v>
      </c>
      <c r="BN202" s="209" t="s">
        <v>472</v>
      </c>
      <c r="BO202" s="209" t="s">
        <v>472</v>
      </c>
      <c r="BP202" s="209" t="s">
        <v>472</v>
      </c>
      <c r="BQ202" s="209" t="s">
        <v>472</v>
      </c>
      <c r="BR202" s="209" t="s">
        <v>472</v>
      </c>
      <c r="BS202" s="209" t="s">
        <v>472</v>
      </c>
      <c r="BT202" s="209" t="s">
        <v>472</v>
      </c>
      <c r="BU202" s="209" t="s">
        <v>472</v>
      </c>
      <c r="BV202" s="209" t="s">
        <v>472</v>
      </c>
      <c r="BW202" s="209" t="s">
        <v>472</v>
      </c>
      <c r="BX202" s="209" t="s">
        <v>472</v>
      </c>
      <c r="BY202" s="209" t="s">
        <v>472</v>
      </c>
      <c r="BZ202" s="209" t="s">
        <v>472</v>
      </c>
      <c r="CA202" s="209" t="s">
        <v>472</v>
      </c>
      <c r="CB202" s="209" t="s">
        <v>472</v>
      </c>
      <c r="CC202" s="209" t="s">
        <v>472</v>
      </c>
      <c r="CD202" s="209" t="s">
        <v>472</v>
      </c>
      <c r="CE202" s="209" t="s">
        <v>472</v>
      </c>
      <c r="CF202" s="209" t="s">
        <v>472</v>
      </c>
      <c r="CG202" s="209" t="s">
        <v>472</v>
      </c>
      <c r="CH202" s="209" t="s">
        <v>472</v>
      </c>
      <c r="CI202" s="209" t="s">
        <v>472</v>
      </c>
      <c r="CJ202" s="209" t="s">
        <v>472</v>
      </c>
      <c r="CK202" s="209" t="s">
        <v>472</v>
      </c>
      <c r="CL202" s="209" t="s">
        <v>472</v>
      </c>
      <c r="CM202" s="209" t="s">
        <v>472</v>
      </c>
      <c r="CN202" s="209" t="s">
        <v>472</v>
      </c>
      <c r="CO202" s="209" t="s">
        <v>472</v>
      </c>
      <c r="CP202" s="209" t="s">
        <v>472</v>
      </c>
      <c r="CQ202" s="209" t="s">
        <v>472</v>
      </c>
      <c r="CR202" s="209" t="s">
        <v>472</v>
      </c>
      <c r="CS202" s="209" t="s">
        <v>472</v>
      </c>
      <c r="CT202" s="209" t="s">
        <v>472</v>
      </c>
      <c r="CU202" s="209" t="s">
        <v>472</v>
      </c>
      <c r="CV202" s="209" t="s">
        <v>472</v>
      </c>
      <c r="CW202" s="209" t="s">
        <v>472</v>
      </c>
      <c r="CX202" s="209" t="s">
        <v>472</v>
      </c>
      <c r="CY202" s="209" t="s">
        <v>472</v>
      </c>
      <c r="CZ202" s="209" t="s">
        <v>472</v>
      </c>
      <c r="DA202" s="209" t="s">
        <v>472</v>
      </c>
      <c r="DB202" s="209" t="s">
        <v>472</v>
      </c>
      <c r="DC202" s="209" t="s">
        <v>472</v>
      </c>
    </row>
    <row r="203" spans="1:107">
      <c r="A203" s="213" t="s">
        <v>460</v>
      </c>
      <c r="B203" s="209">
        <v>2453</v>
      </c>
      <c r="C203" s="209">
        <v>2453</v>
      </c>
      <c r="D203" s="215">
        <v>11197</v>
      </c>
      <c r="E203" s="216">
        <f t="shared" si="9"/>
        <v>11197</v>
      </c>
      <c r="F203" s="217">
        <v>45688</v>
      </c>
      <c r="G203" s="215" t="s">
        <v>148</v>
      </c>
      <c r="H203" s="215" t="s">
        <v>469</v>
      </c>
      <c r="I203" s="209">
        <v>2021</v>
      </c>
      <c r="J203" s="209" t="s">
        <v>461</v>
      </c>
      <c r="K203" s="209" t="s">
        <v>462</v>
      </c>
      <c r="L203" s="218">
        <v>644220</v>
      </c>
      <c r="M203" s="209" t="s">
        <v>463</v>
      </c>
      <c r="N203" s="209" t="s">
        <v>464</v>
      </c>
      <c r="O203" s="209" t="s">
        <v>465</v>
      </c>
      <c r="P203" s="217">
        <v>45379</v>
      </c>
      <c r="Q203" s="217" t="s">
        <v>558</v>
      </c>
      <c r="R203" s="209" t="s">
        <v>464</v>
      </c>
      <c r="S203" s="209" t="s">
        <v>466</v>
      </c>
      <c r="T203" s="209">
        <v>10</v>
      </c>
      <c r="U203" s="218">
        <v>0</v>
      </c>
      <c r="V203" s="219">
        <v>0</v>
      </c>
      <c r="W203" s="209" t="s">
        <v>467</v>
      </c>
      <c r="X203" s="209" t="s">
        <v>468</v>
      </c>
      <c r="Y203" s="209" t="s">
        <v>468</v>
      </c>
      <c r="Z203" s="209" t="s">
        <v>469</v>
      </c>
      <c r="AA203" s="213" t="s">
        <v>460</v>
      </c>
      <c r="AB203" s="216">
        <f t="shared" si="10"/>
        <v>2453</v>
      </c>
      <c r="AC203" s="216">
        <v>8491</v>
      </c>
      <c r="AD203" s="216">
        <f t="shared" si="11"/>
        <v>8491</v>
      </c>
      <c r="AE203" s="209" t="s">
        <v>558</v>
      </c>
      <c r="AF203" s="209" t="s">
        <v>470</v>
      </c>
      <c r="AG203" s="219">
        <v>2344316</v>
      </c>
      <c r="AH203" s="209" t="s">
        <v>470</v>
      </c>
      <c r="AI203" s="221">
        <v>45278</v>
      </c>
      <c r="AJ203" s="209" t="s">
        <v>471</v>
      </c>
      <c r="AK203" s="209" t="s">
        <v>472</v>
      </c>
      <c r="AL203" s="209" t="s">
        <v>472</v>
      </c>
      <c r="AM203" s="209" t="s">
        <v>472</v>
      </c>
      <c r="AN203" s="209" t="s">
        <v>472</v>
      </c>
      <c r="AO203" s="209" t="s">
        <v>472</v>
      </c>
      <c r="AP203" s="209" t="s">
        <v>472</v>
      </c>
      <c r="AQ203" s="209" t="s">
        <v>472</v>
      </c>
      <c r="AR203" s="209" t="s">
        <v>472</v>
      </c>
      <c r="AS203" s="209" t="s">
        <v>472</v>
      </c>
      <c r="AT203" s="209" t="s">
        <v>472</v>
      </c>
      <c r="AU203" s="209" t="s">
        <v>472</v>
      </c>
      <c r="AV203" s="209" t="s">
        <v>472</v>
      </c>
      <c r="AW203" s="209" t="s">
        <v>472</v>
      </c>
      <c r="AX203" s="209" t="s">
        <v>472</v>
      </c>
      <c r="AY203" s="209" t="s">
        <v>472</v>
      </c>
      <c r="AZ203" s="209" t="s">
        <v>472</v>
      </c>
      <c r="BA203" s="209" t="s">
        <v>472</v>
      </c>
      <c r="BB203" s="209" t="s">
        <v>472</v>
      </c>
      <c r="BC203" s="209" t="s">
        <v>472</v>
      </c>
      <c r="BD203" s="209" t="s">
        <v>472</v>
      </c>
      <c r="BE203" s="209" t="s">
        <v>472</v>
      </c>
      <c r="BF203" s="209" t="s">
        <v>472</v>
      </c>
      <c r="BG203" s="209" t="s">
        <v>472</v>
      </c>
      <c r="BH203" s="209" t="s">
        <v>472</v>
      </c>
      <c r="BI203" s="209" t="s">
        <v>472</v>
      </c>
      <c r="BJ203" s="209" t="s">
        <v>472</v>
      </c>
      <c r="BK203" s="209" t="s">
        <v>472</v>
      </c>
      <c r="BL203" s="209" t="s">
        <v>472</v>
      </c>
      <c r="BM203" s="209" t="s">
        <v>472</v>
      </c>
      <c r="BN203" s="209" t="s">
        <v>472</v>
      </c>
      <c r="BO203" s="209" t="s">
        <v>472</v>
      </c>
      <c r="BP203" s="209" t="s">
        <v>472</v>
      </c>
      <c r="BQ203" s="209" t="s">
        <v>472</v>
      </c>
      <c r="BR203" s="209" t="s">
        <v>472</v>
      </c>
      <c r="BS203" s="209" t="s">
        <v>472</v>
      </c>
      <c r="BT203" s="209" t="s">
        <v>472</v>
      </c>
      <c r="BU203" s="209" t="s">
        <v>472</v>
      </c>
      <c r="BV203" s="209" t="s">
        <v>472</v>
      </c>
      <c r="BW203" s="209" t="s">
        <v>472</v>
      </c>
      <c r="BX203" s="209" t="s">
        <v>472</v>
      </c>
      <c r="BY203" s="209" t="s">
        <v>472</v>
      </c>
      <c r="BZ203" s="209" t="s">
        <v>472</v>
      </c>
      <c r="CA203" s="209" t="s">
        <v>472</v>
      </c>
      <c r="CB203" s="209" t="s">
        <v>472</v>
      </c>
      <c r="CC203" s="209" t="s">
        <v>472</v>
      </c>
      <c r="CD203" s="209" t="s">
        <v>472</v>
      </c>
      <c r="CE203" s="209" t="s">
        <v>472</v>
      </c>
      <c r="CF203" s="209" t="s">
        <v>472</v>
      </c>
      <c r="CG203" s="209" t="s">
        <v>472</v>
      </c>
      <c r="CH203" s="209" t="s">
        <v>472</v>
      </c>
      <c r="CI203" s="209" t="s">
        <v>472</v>
      </c>
      <c r="CJ203" s="209" t="s">
        <v>472</v>
      </c>
      <c r="CK203" s="209" t="s">
        <v>472</v>
      </c>
      <c r="CL203" s="209" t="s">
        <v>472</v>
      </c>
      <c r="CM203" s="209" t="s">
        <v>472</v>
      </c>
      <c r="CN203" s="209" t="s">
        <v>472</v>
      </c>
      <c r="CO203" s="209" t="s">
        <v>472</v>
      </c>
      <c r="CP203" s="209" t="s">
        <v>472</v>
      </c>
      <c r="CQ203" s="209" t="s">
        <v>472</v>
      </c>
      <c r="CR203" s="209" t="s">
        <v>472</v>
      </c>
      <c r="CS203" s="209" t="s">
        <v>472</v>
      </c>
      <c r="CT203" s="209" t="s">
        <v>472</v>
      </c>
      <c r="CU203" s="209" t="s">
        <v>472</v>
      </c>
      <c r="CV203" s="209" t="s">
        <v>472</v>
      </c>
      <c r="CW203" s="209" t="s">
        <v>472</v>
      </c>
      <c r="CX203" s="209" t="s">
        <v>472</v>
      </c>
      <c r="CY203" s="209" t="s">
        <v>472</v>
      </c>
      <c r="CZ203" s="209" t="s">
        <v>472</v>
      </c>
      <c r="DA203" s="209" t="s">
        <v>472</v>
      </c>
      <c r="DB203" s="209" t="s">
        <v>472</v>
      </c>
      <c r="DC203" s="209" t="s">
        <v>472</v>
      </c>
    </row>
    <row r="204" spans="1:107">
      <c r="A204" s="213" t="s">
        <v>460</v>
      </c>
      <c r="B204" s="209">
        <v>2455</v>
      </c>
      <c r="C204" s="209">
        <v>2455</v>
      </c>
      <c r="D204" s="215">
        <v>11379</v>
      </c>
      <c r="E204" s="216">
        <f t="shared" si="9"/>
        <v>11379</v>
      </c>
      <c r="F204" s="217">
        <v>45688</v>
      </c>
      <c r="G204" s="215" t="s">
        <v>148</v>
      </c>
      <c r="H204" s="215" t="s">
        <v>469</v>
      </c>
      <c r="I204" s="209">
        <v>2021</v>
      </c>
      <c r="J204" s="209" t="s">
        <v>461</v>
      </c>
      <c r="K204" s="209" t="s">
        <v>462</v>
      </c>
      <c r="L204" s="218">
        <v>2110836</v>
      </c>
      <c r="M204" s="209" t="s">
        <v>463</v>
      </c>
      <c r="N204" s="209" t="s">
        <v>464</v>
      </c>
      <c r="O204" s="209" t="s">
        <v>465</v>
      </c>
      <c r="P204" s="217">
        <v>45462</v>
      </c>
      <c r="Q204" s="217" t="s">
        <v>558</v>
      </c>
      <c r="R204" s="209" t="s">
        <v>464</v>
      </c>
      <c r="S204" s="209" t="s">
        <v>466</v>
      </c>
      <c r="T204" s="209">
        <v>9</v>
      </c>
      <c r="U204" s="218">
        <v>0</v>
      </c>
      <c r="V204" s="219">
        <v>0</v>
      </c>
      <c r="W204" s="209" t="s">
        <v>467</v>
      </c>
      <c r="X204" s="209" t="s">
        <v>468</v>
      </c>
      <c r="Y204" s="209" t="s">
        <v>468</v>
      </c>
      <c r="Z204" s="209" t="s">
        <v>469</v>
      </c>
      <c r="AA204" s="213" t="s">
        <v>460</v>
      </c>
      <c r="AB204" s="216">
        <f t="shared" si="10"/>
        <v>2455</v>
      </c>
      <c r="AC204" s="216">
        <v>7556</v>
      </c>
      <c r="AD204" s="216">
        <f t="shared" si="11"/>
        <v>7556</v>
      </c>
      <c r="AE204" s="209" t="s">
        <v>558</v>
      </c>
      <c r="AF204" s="209" t="s">
        <v>470</v>
      </c>
      <c r="AG204" s="219">
        <v>10593660</v>
      </c>
      <c r="AH204" s="209" t="s">
        <v>470</v>
      </c>
      <c r="AI204" s="221">
        <v>45320</v>
      </c>
      <c r="AJ204" s="209" t="s">
        <v>471</v>
      </c>
      <c r="AK204" s="209" t="s">
        <v>472</v>
      </c>
      <c r="AL204" s="209" t="s">
        <v>472</v>
      </c>
      <c r="AM204" s="209" t="s">
        <v>472</v>
      </c>
      <c r="AN204" s="209" t="s">
        <v>472</v>
      </c>
      <c r="AO204" s="209" t="s">
        <v>472</v>
      </c>
      <c r="AP204" s="209" t="s">
        <v>472</v>
      </c>
      <c r="AQ204" s="209" t="s">
        <v>472</v>
      </c>
      <c r="AR204" s="209" t="s">
        <v>472</v>
      </c>
      <c r="AS204" s="209" t="s">
        <v>472</v>
      </c>
      <c r="AT204" s="209" t="s">
        <v>472</v>
      </c>
      <c r="AU204" s="209" t="s">
        <v>472</v>
      </c>
      <c r="AV204" s="209" t="s">
        <v>472</v>
      </c>
      <c r="AW204" s="209" t="s">
        <v>472</v>
      </c>
      <c r="AX204" s="209" t="s">
        <v>472</v>
      </c>
      <c r="AY204" s="209" t="s">
        <v>472</v>
      </c>
      <c r="AZ204" s="209" t="s">
        <v>472</v>
      </c>
      <c r="BA204" s="209" t="s">
        <v>472</v>
      </c>
      <c r="BB204" s="209" t="s">
        <v>472</v>
      </c>
      <c r="BC204" s="209" t="s">
        <v>472</v>
      </c>
      <c r="BD204" s="209" t="s">
        <v>472</v>
      </c>
      <c r="BE204" s="209" t="s">
        <v>472</v>
      </c>
      <c r="BF204" s="209" t="s">
        <v>472</v>
      </c>
      <c r="BG204" s="209" t="s">
        <v>472</v>
      </c>
      <c r="BH204" s="209" t="s">
        <v>472</v>
      </c>
      <c r="BI204" s="209" t="s">
        <v>472</v>
      </c>
      <c r="BJ204" s="209" t="s">
        <v>472</v>
      </c>
      <c r="BK204" s="209" t="s">
        <v>472</v>
      </c>
      <c r="BL204" s="209" t="s">
        <v>472</v>
      </c>
      <c r="BM204" s="209" t="s">
        <v>472</v>
      </c>
      <c r="BN204" s="209" t="s">
        <v>472</v>
      </c>
      <c r="BO204" s="209" t="s">
        <v>472</v>
      </c>
      <c r="BP204" s="209" t="s">
        <v>472</v>
      </c>
      <c r="BQ204" s="209" t="s">
        <v>472</v>
      </c>
      <c r="BR204" s="209" t="s">
        <v>472</v>
      </c>
      <c r="BS204" s="209" t="s">
        <v>472</v>
      </c>
      <c r="BT204" s="209" t="s">
        <v>472</v>
      </c>
      <c r="BU204" s="209" t="s">
        <v>472</v>
      </c>
      <c r="BV204" s="209" t="s">
        <v>472</v>
      </c>
      <c r="BW204" s="209" t="s">
        <v>472</v>
      </c>
      <c r="BX204" s="209" t="s">
        <v>472</v>
      </c>
      <c r="BY204" s="209" t="s">
        <v>472</v>
      </c>
      <c r="BZ204" s="209" t="s">
        <v>472</v>
      </c>
      <c r="CA204" s="209" t="s">
        <v>472</v>
      </c>
      <c r="CB204" s="209" t="s">
        <v>472</v>
      </c>
      <c r="CC204" s="209" t="s">
        <v>472</v>
      </c>
      <c r="CD204" s="209" t="s">
        <v>472</v>
      </c>
      <c r="CE204" s="209" t="s">
        <v>472</v>
      </c>
      <c r="CF204" s="209" t="s">
        <v>472</v>
      </c>
      <c r="CG204" s="209" t="s">
        <v>472</v>
      </c>
      <c r="CH204" s="209" t="s">
        <v>472</v>
      </c>
      <c r="CI204" s="209" t="s">
        <v>472</v>
      </c>
      <c r="CJ204" s="209" t="s">
        <v>472</v>
      </c>
      <c r="CK204" s="209" t="s">
        <v>472</v>
      </c>
      <c r="CL204" s="209" t="s">
        <v>472</v>
      </c>
      <c r="CM204" s="209" t="s">
        <v>472</v>
      </c>
      <c r="CN204" s="209" t="s">
        <v>472</v>
      </c>
      <c r="CO204" s="209" t="s">
        <v>472</v>
      </c>
      <c r="CP204" s="209" t="s">
        <v>472</v>
      </c>
      <c r="CQ204" s="209" t="s">
        <v>472</v>
      </c>
      <c r="CR204" s="209" t="s">
        <v>472</v>
      </c>
      <c r="CS204" s="209" t="s">
        <v>472</v>
      </c>
      <c r="CT204" s="209" t="s">
        <v>472</v>
      </c>
      <c r="CU204" s="209" t="s">
        <v>472</v>
      </c>
      <c r="CV204" s="209" t="s">
        <v>472</v>
      </c>
      <c r="CW204" s="209" t="s">
        <v>472</v>
      </c>
      <c r="CX204" s="209" t="s">
        <v>472</v>
      </c>
      <c r="CY204" s="209" t="s">
        <v>472</v>
      </c>
      <c r="CZ204" s="209" t="s">
        <v>472</v>
      </c>
      <c r="DA204" s="209" t="s">
        <v>472</v>
      </c>
      <c r="DB204" s="209" t="s">
        <v>472</v>
      </c>
      <c r="DC204" s="209" t="s">
        <v>472</v>
      </c>
    </row>
    <row r="205" spans="1:107">
      <c r="A205" s="213" t="s">
        <v>460</v>
      </c>
      <c r="B205" s="209">
        <v>2459</v>
      </c>
      <c r="C205" s="209">
        <v>2459</v>
      </c>
      <c r="D205" s="215">
        <v>10136</v>
      </c>
      <c r="E205" s="216">
        <f t="shared" si="9"/>
        <v>10136</v>
      </c>
      <c r="F205" s="217">
        <v>45688</v>
      </c>
      <c r="G205" s="215" t="s">
        <v>148</v>
      </c>
      <c r="H205" s="215" t="s">
        <v>469</v>
      </c>
      <c r="I205" s="209">
        <v>2021</v>
      </c>
      <c r="J205" s="209" t="s">
        <v>461</v>
      </c>
      <c r="K205" s="209" t="s">
        <v>462</v>
      </c>
      <c r="L205" s="218">
        <v>1974241</v>
      </c>
      <c r="M205" s="209" t="s">
        <v>463</v>
      </c>
      <c r="N205" s="209" t="s">
        <v>464</v>
      </c>
      <c r="O205" s="209" t="s">
        <v>465</v>
      </c>
      <c r="P205" s="217">
        <v>45462</v>
      </c>
      <c r="Q205" s="217" t="s">
        <v>558</v>
      </c>
      <c r="R205" s="209" t="s">
        <v>464</v>
      </c>
      <c r="S205" s="209" t="s">
        <v>466</v>
      </c>
      <c r="T205" s="209">
        <v>8</v>
      </c>
      <c r="U205" s="218">
        <v>0</v>
      </c>
      <c r="V205" s="219">
        <v>0</v>
      </c>
      <c r="W205" s="209" t="s">
        <v>467</v>
      </c>
      <c r="X205" s="209" t="s">
        <v>468</v>
      </c>
      <c r="Y205" s="209" t="s">
        <v>468</v>
      </c>
      <c r="Z205" s="209" t="s">
        <v>469</v>
      </c>
      <c r="AA205" s="213" t="s">
        <v>460</v>
      </c>
      <c r="AB205" s="216">
        <f t="shared" si="10"/>
        <v>2459</v>
      </c>
      <c r="AC205" s="216">
        <v>7804</v>
      </c>
      <c r="AD205" s="216">
        <f t="shared" si="11"/>
        <v>7804</v>
      </c>
      <c r="AE205" s="209" t="s">
        <v>558</v>
      </c>
      <c r="AF205" s="209" t="s">
        <v>470</v>
      </c>
      <c r="AG205" s="219">
        <v>10881644</v>
      </c>
      <c r="AH205" s="209" t="s">
        <v>470</v>
      </c>
      <c r="AI205" s="221">
        <v>45320</v>
      </c>
      <c r="AJ205" s="209" t="s">
        <v>471</v>
      </c>
      <c r="AK205" s="209" t="s">
        <v>472</v>
      </c>
      <c r="AL205" s="209" t="s">
        <v>472</v>
      </c>
      <c r="AM205" s="209" t="s">
        <v>472</v>
      </c>
      <c r="AN205" s="209" t="s">
        <v>472</v>
      </c>
      <c r="AO205" s="209" t="s">
        <v>472</v>
      </c>
      <c r="AP205" s="209" t="s">
        <v>472</v>
      </c>
      <c r="AQ205" s="209" t="s">
        <v>472</v>
      </c>
      <c r="AR205" s="209" t="s">
        <v>472</v>
      </c>
      <c r="AS205" s="209" t="s">
        <v>472</v>
      </c>
      <c r="AT205" s="209" t="s">
        <v>472</v>
      </c>
      <c r="AU205" s="209" t="s">
        <v>472</v>
      </c>
      <c r="AV205" s="209" t="s">
        <v>472</v>
      </c>
      <c r="AW205" s="209" t="s">
        <v>472</v>
      </c>
      <c r="AX205" s="209" t="s">
        <v>472</v>
      </c>
      <c r="AY205" s="209" t="s">
        <v>472</v>
      </c>
      <c r="AZ205" s="209" t="s">
        <v>472</v>
      </c>
      <c r="BA205" s="209" t="s">
        <v>472</v>
      </c>
      <c r="BB205" s="209" t="s">
        <v>472</v>
      </c>
      <c r="BC205" s="209" t="s">
        <v>472</v>
      </c>
      <c r="BD205" s="209" t="s">
        <v>472</v>
      </c>
      <c r="BE205" s="209" t="s">
        <v>472</v>
      </c>
      <c r="BF205" s="209" t="s">
        <v>472</v>
      </c>
      <c r="BG205" s="209" t="s">
        <v>472</v>
      </c>
      <c r="BH205" s="209" t="s">
        <v>472</v>
      </c>
      <c r="BI205" s="209" t="s">
        <v>472</v>
      </c>
      <c r="BJ205" s="209" t="s">
        <v>472</v>
      </c>
      <c r="BK205" s="209" t="s">
        <v>472</v>
      </c>
      <c r="BL205" s="209" t="s">
        <v>472</v>
      </c>
      <c r="BM205" s="209" t="s">
        <v>472</v>
      </c>
      <c r="BN205" s="209" t="s">
        <v>472</v>
      </c>
      <c r="BO205" s="209" t="s">
        <v>472</v>
      </c>
      <c r="BP205" s="209" t="s">
        <v>472</v>
      </c>
      <c r="BQ205" s="209" t="s">
        <v>472</v>
      </c>
      <c r="BR205" s="209" t="s">
        <v>472</v>
      </c>
      <c r="BS205" s="209" t="s">
        <v>472</v>
      </c>
      <c r="BT205" s="209" t="s">
        <v>472</v>
      </c>
      <c r="BU205" s="209" t="s">
        <v>472</v>
      </c>
      <c r="BV205" s="209" t="s">
        <v>472</v>
      </c>
      <c r="BW205" s="209" t="s">
        <v>472</v>
      </c>
      <c r="BX205" s="209" t="s">
        <v>472</v>
      </c>
      <c r="BY205" s="209" t="s">
        <v>472</v>
      </c>
      <c r="BZ205" s="209" t="s">
        <v>472</v>
      </c>
      <c r="CA205" s="209" t="s">
        <v>472</v>
      </c>
      <c r="CB205" s="209" t="s">
        <v>472</v>
      </c>
      <c r="CC205" s="209" t="s">
        <v>472</v>
      </c>
      <c r="CD205" s="209" t="s">
        <v>472</v>
      </c>
      <c r="CE205" s="209" t="s">
        <v>472</v>
      </c>
      <c r="CF205" s="209" t="s">
        <v>472</v>
      </c>
      <c r="CG205" s="209" t="s">
        <v>472</v>
      </c>
      <c r="CH205" s="209" t="s">
        <v>472</v>
      </c>
      <c r="CI205" s="209" t="s">
        <v>472</v>
      </c>
      <c r="CJ205" s="209" t="s">
        <v>472</v>
      </c>
      <c r="CK205" s="209" t="s">
        <v>472</v>
      </c>
      <c r="CL205" s="209" t="s">
        <v>472</v>
      </c>
      <c r="CM205" s="209" t="s">
        <v>472</v>
      </c>
      <c r="CN205" s="209" t="s">
        <v>472</v>
      </c>
      <c r="CO205" s="209" t="s">
        <v>472</v>
      </c>
      <c r="CP205" s="209" t="s">
        <v>472</v>
      </c>
      <c r="CQ205" s="209" t="s">
        <v>472</v>
      </c>
      <c r="CR205" s="209" t="s">
        <v>472</v>
      </c>
      <c r="CS205" s="209" t="s">
        <v>472</v>
      </c>
      <c r="CT205" s="209" t="s">
        <v>472</v>
      </c>
      <c r="CU205" s="209" t="s">
        <v>472</v>
      </c>
      <c r="CV205" s="209" t="s">
        <v>472</v>
      </c>
      <c r="CW205" s="209" t="s">
        <v>472</v>
      </c>
      <c r="CX205" s="209" t="s">
        <v>472</v>
      </c>
      <c r="CY205" s="209" t="s">
        <v>472</v>
      </c>
      <c r="CZ205" s="209" t="s">
        <v>472</v>
      </c>
      <c r="DA205" s="209" t="s">
        <v>472</v>
      </c>
      <c r="DB205" s="209" t="s">
        <v>472</v>
      </c>
      <c r="DC205" s="209" t="s">
        <v>472</v>
      </c>
    </row>
    <row r="206" spans="1:107">
      <c r="A206" s="213" t="s">
        <v>460</v>
      </c>
      <c r="B206" s="209">
        <v>2470</v>
      </c>
      <c r="C206" s="209">
        <v>2470</v>
      </c>
      <c r="D206" s="215">
        <v>11337</v>
      </c>
      <c r="E206" s="216">
        <f t="shared" si="9"/>
        <v>11337</v>
      </c>
      <c r="F206" s="217">
        <v>45688</v>
      </c>
      <c r="G206" s="215" t="s">
        <v>148</v>
      </c>
      <c r="H206" s="215" t="s">
        <v>469</v>
      </c>
      <c r="I206" s="209">
        <v>2021</v>
      </c>
      <c r="J206" s="209" t="s">
        <v>461</v>
      </c>
      <c r="K206" s="209" t="s">
        <v>462</v>
      </c>
      <c r="L206" s="218">
        <v>294063</v>
      </c>
      <c r="M206" s="209" t="s">
        <v>463</v>
      </c>
      <c r="N206" s="209" t="s">
        <v>464</v>
      </c>
      <c r="O206" s="209" t="s">
        <v>465</v>
      </c>
      <c r="P206" s="217">
        <v>45384</v>
      </c>
      <c r="Q206" s="217" t="s">
        <v>560</v>
      </c>
      <c r="R206" s="209" t="s">
        <v>464</v>
      </c>
      <c r="S206" s="209" t="s">
        <v>466</v>
      </c>
      <c r="T206" s="209">
        <v>10</v>
      </c>
      <c r="U206" s="218">
        <v>0</v>
      </c>
      <c r="V206" s="219">
        <v>0</v>
      </c>
      <c r="W206" s="209" t="s">
        <v>467</v>
      </c>
      <c r="X206" s="209" t="s">
        <v>468</v>
      </c>
      <c r="Y206" s="209" t="s">
        <v>468</v>
      </c>
      <c r="Z206" s="209" t="s">
        <v>469</v>
      </c>
      <c r="AA206" s="213" t="s">
        <v>460</v>
      </c>
      <c r="AB206" s="216">
        <f t="shared" si="10"/>
        <v>2470</v>
      </c>
      <c r="AC206" s="216">
        <v>8480</v>
      </c>
      <c r="AD206" s="216">
        <f t="shared" si="11"/>
        <v>8480</v>
      </c>
      <c r="AE206" s="209" t="s">
        <v>560</v>
      </c>
      <c r="AF206" s="209" t="s">
        <v>470</v>
      </c>
      <c r="AG206" s="219">
        <v>19900000</v>
      </c>
      <c r="AH206" s="209" t="s">
        <v>470</v>
      </c>
      <c r="AI206" s="221">
        <v>45251</v>
      </c>
      <c r="AJ206" s="209" t="s">
        <v>471</v>
      </c>
      <c r="AK206" s="209" t="s">
        <v>472</v>
      </c>
      <c r="AL206" s="209" t="s">
        <v>472</v>
      </c>
      <c r="AM206" s="209" t="s">
        <v>472</v>
      </c>
      <c r="AN206" s="209" t="s">
        <v>472</v>
      </c>
      <c r="AO206" s="209" t="s">
        <v>472</v>
      </c>
      <c r="AP206" s="209" t="s">
        <v>472</v>
      </c>
      <c r="AQ206" s="209" t="s">
        <v>472</v>
      </c>
      <c r="AR206" s="209" t="s">
        <v>472</v>
      </c>
      <c r="AS206" s="209" t="s">
        <v>472</v>
      </c>
      <c r="AT206" s="209" t="s">
        <v>472</v>
      </c>
      <c r="AU206" s="209" t="s">
        <v>472</v>
      </c>
      <c r="AV206" s="209" t="s">
        <v>472</v>
      </c>
      <c r="AW206" s="209" t="s">
        <v>472</v>
      </c>
      <c r="AX206" s="209" t="s">
        <v>472</v>
      </c>
      <c r="AY206" s="209" t="s">
        <v>472</v>
      </c>
      <c r="AZ206" s="209" t="s">
        <v>472</v>
      </c>
      <c r="BA206" s="209" t="s">
        <v>472</v>
      </c>
      <c r="BB206" s="209" t="s">
        <v>472</v>
      </c>
      <c r="BC206" s="209" t="s">
        <v>472</v>
      </c>
      <c r="BD206" s="209" t="s">
        <v>472</v>
      </c>
      <c r="BE206" s="209" t="s">
        <v>472</v>
      </c>
      <c r="BF206" s="209" t="s">
        <v>472</v>
      </c>
      <c r="BG206" s="209" t="s">
        <v>472</v>
      </c>
      <c r="BH206" s="209" t="s">
        <v>472</v>
      </c>
      <c r="BI206" s="209" t="s">
        <v>472</v>
      </c>
      <c r="BJ206" s="209" t="s">
        <v>472</v>
      </c>
      <c r="BK206" s="209" t="s">
        <v>472</v>
      </c>
      <c r="BL206" s="209" t="s">
        <v>472</v>
      </c>
      <c r="BM206" s="209" t="s">
        <v>472</v>
      </c>
      <c r="BN206" s="209" t="s">
        <v>472</v>
      </c>
      <c r="BO206" s="209" t="s">
        <v>472</v>
      </c>
      <c r="BP206" s="209" t="s">
        <v>472</v>
      </c>
      <c r="BQ206" s="209" t="s">
        <v>472</v>
      </c>
      <c r="BR206" s="209" t="s">
        <v>472</v>
      </c>
      <c r="BS206" s="209" t="s">
        <v>472</v>
      </c>
      <c r="BT206" s="209" t="s">
        <v>472</v>
      </c>
      <c r="BU206" s="209" t="s">
        <v>472</v>
      </c>
      <c r="BV206" s="209" t="s">
        <v>472</v>
      </c>
      <c r="BW206" s="209" t="s">
        <v>472</v>
      </c>
      <c r="BX206" s="209" t="s">
        <v>472</v>
      </c>
      <c r="BY206" s="209" t="s">
        <v>472</v>
      </c>
      <c r="BZ206" s="209" t="s">
        <v>472</v>
      </c>
      <c r="CA206" s="209" t="s">
        <v>472</v>
      </c>
      <c r="CB206" s="209" t="s">
        <v>472</v>
      </c>
      <c r="CC206" s="209" t="s">
        <v>472</v>
      </c>
      <c r="CD206" s="209" t="s">
        <v>472</v>
      </c>
      <c r="CE206" s="209" t="s">
        <v>472</v>
      </c>
      <c r="CF206" s="209" t="s">
        <v>472</v>
      </c>
      <c r="CG206" s="209" t="s">
        <v>472</v>
      </c>
      <c r="CH206" s="209" t="s">
        <v>472</v>
      </c>
      <c r="CI206" s="209" t="s">
        <v>472</v>
      </c>
      <c r="CJ206" s="209" t="s">
        <v>472</v>
      </c>
      <c r="CK206" s="209" t="s">
        <v>472</v>
      </c>
      <c r="CL206" s="209" t="s">
        <v>472</v>
      </c>
      <c r="CM206" s="209" t="s">
        <v>472</v>
      </c>
      <c r="CN206" s="209" t="s">
        <v>472</v>
      </c>
      <c r="CO206" s="209" t="s">
        <v>472</v>
      </c>
      <c r="CP206" s="209" t="s">
        <v>472</v>
      </c>
      <c r="CQ206" s="209" t="s">
        <v>472</v>
      </c>
      <c r="CR206" s="209" t="s">
        <v>472</v>
      </c>
      <c r="CS206" s="209" t="s">
        <v>472</v>
      </c>
      <c r="CT206" s="209" t="s">
        <v>472</v>
      </c>
      <c r="CU206" s="209" t="s">
        <v>472</v>
      </c>
      <c r="CV206" s="209" t="s">
        <v>472</v>
      </c>
      <c r="CW206" s="209" t="s">
        <v>472</v>
      </c>
      <c r="CX206" s="209" t="s">
        <v>472</v>
      </c>
      <c r="CY206" s="209" t="s">
        <v>472</v>
      </c>
      <c r="CZ206" s="209" t="s">
        <v>472</v>
      </c>
      <c r="DA206" s="209" t="s">
        <v>472</v>
      </c>
      <c r="DB206" s="209" t="s">
        <v>472</v>
      </c>
      <c r="DC206" s="209" t="s">
        <v>472</v>
      </c>
    </row>
    <row r="207" spans="1:107">
      <c r="A207" s="213" t="s">
        <v>460</v>
      </c>
      <c r="B207" s="209">
        <v>2471</v>
      </c>
      <c r="C207" s="209">
        <v>2471</v>
      </c>
      <c r="D207" s="215">
        <v>11318</v>
      </c>
      <c r="E207" s="216">
        <f t="shared" si="9"/>
        <v>11318</v>
      </c>
      <c r="F207" s="217">
        <v>45688</v>
      </c>
      <c r="G207" s="215" t="s">
        <v>148</v>
      </c>
      <c r="H207" s="215" t="s">
        <v>469</v>
      </c>
      <c r="I207" s="209">
        <v>2021</v>
      </c>
      <c r="J207" s="209" t="s">
        <v>461</v>
      </c>
      <c r="K207" s="209" t="s">
        <v>462</v>
      </c>
      <c r="L207" s="218">
        <v>2156445</v>
      </c>
      <c r="M207" s="209" t="s">
        <v>463</v>
      </c>
      <c r="N207" s="209" t="s">
        <v>464</v>
      </c>
      <c r="O207" s="209" t="s">
        <v>465</v>
      </c>
      <c r="P207" s="217">
        <v>45387</v>
      </c>
      <c r="Q207" s="217" t="s">
        <v>559</v>
      </c>
      <c r="R207" s="209" t="s">
        <v>464</v>
      </c>
      <c r="S207" s="209" t="s">
        <v>466</v>
      </c>
      <c r="T207" s="209">
        <v>7</v>
      </c>
      <c r="U207" s="218">
        <v>0</v>
      </c>
      <c r="V207" s="219">
        <v>0</v>
      </c>
      <c r="W207" s="209" t="s">
        <v>467</v>
      </c>
      <c r="X207" s="209" t="s">
        <v>468</v>
      </c>
      <c r="Y207" s="209" t="s">
        <v>468</v>
      </c>
      <c r="Z207" s="209" t="s">
        <v>469</v>
      </c>
      <c r="AA207" s="213" t="s">
        <v>460</v>
      </c>
      <c r="AB207" s="216">
        <f t="shared" si="10"/>
        <v>2471</v>
      </c>
      <c r="AC207" s="216">
        <v>8453</v>
      </c>
      <c r="AD207" s="216">
        <f t="shared" si="11"/>
        <v>8453</v>
      </c>
      <c r="AE207" s="209" t="s">
        <v>559</v>
      </c>
      <c r="AF207" s="209" t="s">
        <v>470</v>
      </c>
      <c r="AG207" s="219">
        <v>11158394</v>
      </c>
      <c r="AH207" s="209" t="s">
        <v>470</v>
      </c>
      <c r="AI207" s="221">
        <v>45222</v>
      </c>
      <c r="AJ207" s="209" t="s">
        <v>471</v>
      </c>
      <c r="AK207" s="209" t="s">
        <v>472</v>
      </c>
      <c r="AL207" s="209" t="s">
        <v>472</v>
      </c>
      <c r="AM207" s="209" t="s">
        <v>472</v>
      </c>
      <c r="AN207" s="209" t="s">
        <v>472</v>
      </c>
      <c r="AO207" s="209" t="s">
        <v>472</v>
      </c>
      <c r="AP207" s="209" t="s">
        <v>472</v>
      </c>
      <c r="AQ207" s="209" t="s">
        <v>472</v>
      </c>
      <c r="AR207" s="209" t="s">
        <v>472</v>
      </c>
      <c r="AS207" s="209" t="s">
        <v>472</v>
      </c>
      <c r="AT207" s="209" t="s">
        <v>472</v>
      </c>
      <c r="AU207" s="209" t="s">
        <v>472</v>
      </c>
      <c r="AV207" s="209" t="s">
        <v>472</v>
      </c>
      <c r="AW207" s="209" t="s">
        <v>472</v>
      </c>
      <c r="AX207" s="209" t="s">
        <v>472</v>
      </c>
      <c r="AY207" s="209" t="s">
        <v>472</v>
      </c>
      <c r="AZ207" s="209" t="s">
        <v>472</v>
      </c>
      <c r="BA207" s="209" t="s">
        <v>472</v>
      </c>
      <c r="BB207" s="209" t="s">
        <v>472</v>
      </c>
      <c r="BC207" s="209" t="s">
        <v>472</v>
      </c>
      <c r="BD207" s="209" t="s">
        <v>472</v>
      </c>
      <c r="BE207" s="209" t="s">
        <v>472</v>
      </c>
      <c r="BF207" s="209" t="s">
        <v>472</v>
      </c>
      <c r="BG207" s="209" t="s">
        <v>472</v>
      </c>
      <c r="BH207" s="209" t="s">
        <v>472</v>
      </c>
      <c r="BI207" s="209" t="s">
        <v>472</v>
      </c>
      <c r="BJ207" s="209" t="s">
        <v>472</v>
      </c>
      <c r="BK207" s="209" t="s">
        <v>472</v>
      </c>
      <c r="BL207" s="209" t="s">
        <v>472</v>
      </c>
      <c r="BM207" s="209" t="s">
        <v>472</v>
      </c>
      <c r="BN207" s="209" t="s">
        <v>472</v>
      </c>
      <c r="BO207" s="209" t="s">
        <v>472</v>
      </c>
      <c r="BP207" s="209" t="s">
        <v>472</v>
      </c>
      <c r="BQ207" s="209" t="s">
        <v>472</v>
      </c>
      <c r="BR207" s="209" t="s">
        <v>472</v>
      </c>
      <c r="BS207" s="209" t="s">
        <v>472</v>
      </c>
      <c r="BT207" s="209" t="s">
        <v>472</v>
      </c>
      <c r="BU207" s="209" t="s">
        <v>472</v>
      </c>
      <c r="BV207" s="209" t="s">
        <v>472</v>
      </c>
      <c r="BW207" s="209" t="s">
        <v>472</v>
      </c>
      <c r="BX207" s="209" t="s">
        <v>472</v>
      </c>
      <c r="BY207" s="209" t="s">
        <v>472</v>
      </c>
      <c r="BZ207" s="209" t="s">
        <v>472</v>
      </c>
      <c r="CA207" s="209" t="s">
        <v>472</v>
      </c>
      <c r="CB207" s="209" t="s">
        <v>472</v>
      </c>
      <c r="CC207" s="209" t="s">
        <v>472</v>
      </c>
      <c r="CD207" s="209" t="s">
        <v>472</v>
      </c>
      <c r="CE207" s="209" t="s">
        <v>472</v>
      </c>
      <c r="CF207" s="209" t="s">
        <v>472</v>
      </c>
      <c r="CG207" s="209" t="s">
        <v>472</v>
      </c>
      <c r="CH207" s="209" t="s">
        <v>472</v>
      </c>
      <c r="CI207" s="209" t="s">
        <v>472</v>
      </c>
      <c r="CJ207" s="209" t="s">
        <v>472</v>
      </c>
      <c r="CK207" s="209" t="s">
        <v>472</v>
      </c>
      <c r="CL207" s="209" t="s">
        <v>472</v>
      </c>
      <c r="CM207" s="209" t="s">
        <v>472</v>
      </c>
      <c r="CN207" s="209" t="s">
        <v>472</v>
      </c>
      <c r="CO207" s="209" t="s">
        <v>472</v>
      </c>
      <c r="CP207" s="209" t="s">
        <v>472</v>
      </c>
      <c r="CQ207" s="209" t="s">
        <v>472</v>
      </c>
      <c r="CR207" s="209" t="s">
        <v>472</v>
      </c>
      <c r="CS207" s="209" t="s">
        <v>472</v>
      </c>
      <c r="CT207" s="209" t="s">
        <v>472</v>
      </c>
      <c r="CU207" s="209" t="s">
        <v>472</v>
      </c>
      <c r="CV207" s="209" t="s">
        <v>472</v>
      </c>
      <c r="CW207" s="209" t="s">
        <v>472</v>
      </c>
      <c r="CX207" s="209" t="s">
        <v>472</v>
      </c>
      <c r="CY207" s="209" t="s">
        <v>472</v>
      </c>
      <c r="CZ207" s="209" t="s">
        <v>472</v>
      </c>
      <c r="DA207" s="209" t="s">
        <v>472</v>
      </c>
      <c r="DB207" s="209" t="s">
        <v>472</v>
      </c>
      <c r="DC207" s="209" t="s">
        <v>472</v>
      </c>
    </row>
    <row r="208" spans="1:107">
      <c r="A208" s="213" t="s">
        <v>460</v>
      </c>
      <c r="B208" s="209">
        <v>2476</v>
      </c>
      <c r="C208" s="209">
        <v>2476</v>
      </c>
      <c r="D208" s="215">
        <v>0</v>
      </c>
      <c r="E208" s="216">
        <f t="shared" si="9"/>
        <v>0</v>
      </c>
      <c r="F208" s="217">
        <v>45688</v>
      </c>
      <c r="G208" s="215" t="s">
        <v>148</v>
      </c>
      <c r="H208" s="215" t="s">
        <v>469</v>
      </c>
      <c r="I208" s="209">
        <v>2021</v>
      </c>
      <c r="J208" s="209" t="s">
        <v>461</v>
      </c>
      <c r="K208" s="209" t="s">
        <v>462</v>
      </c>
      <c r="L208" s="218">
        <v>2691442</v>
      </c>
      <c r="M208" s="209" t="s">
        <v>463</v>
      </c>
      <c r="N208" s="209" t="s">
        <v>464</v>
      </c>
      <c r="O208" s="209" t="s">
        <v>465</v>
      </c>
      <c r="P208" s="217">
        <v>45406</v>
      </c>
      <c r="Q208" s="217" t="s">
        <v>558</v>
      </c>
      <c r="R208" s="209" t="s">
        <v>464</v>
      </c>
      <c r="S208" s="209" t="s">
        <v>466</v>
      </c>
      <c r="T208" s="209">
        <v>9</v>
      </c>
      <c r="U208" s="218">
        <v>0</v>
      </c>
      <c r="V208" s="219">
        <v>0</v>
      </c>
      <c r="W208" s="209" t="s">
        <v>467</v>
      </c>
      <c r="X208" s="209" t="s">
        <v>468</v>
      </c>
      <c r="Y208" s="209" t="s">
        <v>468</v>
      </c>
      <c r="Z208" s="209" t="s">
        <v>469</v>
      </c>
      <c r="AA208" s="213" t="s">
        <v>460</v>
      </c>
      <c r="AB208" s="216">
        <f t="shared" si="10"/>
        <v>2476</v>
      </c>
      <c r="AC208" s="216">
        <v>7113</v>
      </c>
      <c r="AD208" s="216">
        <f t="shared" si="11"/>
        <v>7113</v>
      </c>
      <c r="AE208" s="209" t="s">
        <v>558</v>
      </c>
      <c r="AF208" s="209" t="s">
        <v>470</v>
      </c>
      <c r="AG208" s="219">
        <v>11987463</v>
      </c>
      <c r="AH208" s="209" t="s">
        <v>470</v>
      </c>
      <c r="AI208" s="221">
        <v>45376</v>
      </c>
      <c r="AJ208" s="209" t="s">
        <v>471</v>
      </c>
      <c r="AK208" s="209" t="s">
        <v>472</v>
      </c>
      <c r="AL208" s="209" t="s">
        <v>472</v>
      </c>
      <c r="AM208" s="209" t="s">
        <v>472</v>
      </c>
      <c r="AN208" s="209" t="s">
        <v>472</v>
      </c>
      <c r="AO208" s="209" t="s">
        <v>472</v>
      </c>
      <c r="AP208" s="209" t="s">
        <v>472</v>
      </c>
      <c r="AQ208" s="209" t="s">
        <v>472</v>
      </c>
      <c r="AR208" s="209" t="s">
        <v>472</v>
      </c>
      <c r="AS208" s="209" t="s">
        <v>472</v>
      </c>
      <c r="AT208" s="209" t="s">
        <v>472</v>
      </c>
      <c r="AU208" s="209" t="s">
        <v>472</v>
      </c>
      <c r="AV208" s="209" t="s">
        <v>472</v>
      </c>
      <c r="AW208" s="209" t="s">
        <v>472</v>
      </c>
      <c r="AX208" s="209" t="s">
        <v>472</v>
      </c>
      <c r="AY208" s="209" t="s">
        <v>472</v>
      </c>
      <c r="AZ208" s="209" t="s">
        <v>472</v>
      </c>
      <c r="BA208" s="209" t="s">
        <v>472</v>
      </c>
      <c r="BB208" s="209" t="s">
        <v>472</v>
      </c>
      <c r="BC208" s="209" t="s">
        <v>472</v>
      </c>
      <c r="BD208" s="209" t="s">
        <v>472</v>
      </c>
      <c r="BE208" s="209" t="s">
        <v>472</v>
      </c>
      <c r="BF208" s="209" t="s">
        <v>472</v>
      </c>
      <c r="BG208" s="209" t="s">
        <v>472</v>
      </c>
      <c r="BH208" s="209" t="s">
        <v>472</v>
      </c>
      <c r="BI208" s="209" t="s">
        <v>472</v>
      </c>
      <c r="BJ208" s="209" t="s">
        <v>472</v>
      </c>
      <c r="BK208" s="209" t="s">
        <v>472</v>
      </c>
      <c r="BL208" s="209" t="s">
        <v>472</v>
      </c>
      <c r="BM208" s="209" t="s">
        <v>472</v>
      </c>
      <c r="BN208" s="209" t="s">
        <v>472</v>
      </c>
      <c r="BO208" s="209" t="s">
        <v>472</v>
      </c>
      <c r="BP208" s="209" t="s">
        <v>472</v>
      </c>
      <c r="BQ208" s="209" t="s">
        <v>472</v>
      </c>
      <c r="BR208" s="209" t="s">
        <v>472</v>
      </c>
      <c r="BS208" s="209" t="s">
        <v>472</v>
      </c>
      <c r="BT208" s="209" t="s">
        <v>472</v>
      </c>
      <c r="BU208" s="209" t="s">
        <v>472</v>
      </c>
      <c r="BV208" s="209" t="s">
        <v>472</v>
      </c>
      <c r="BW208" s="209" t="s">
        <v>472</v>
      </c>
      <c r="BX208" s="209" t="s">
        <v>472</v>
      </c>
      <c r="BY208" s="209" t="s">
        <v>472</v>
      </c>
      <c r="BZ208" s="209" t="s">
        <v>472</v>
      </c>
      <c r="CA208" s="209" t="s">
        <v>472</v>
      </c>
      <c r="CB208" s="209" t="s">
        <v>472</v>
      </c>
      <c r="CC208" s="209" t="s">
        <v>472</v>
      </c>
      <c r="CD208" s="209" t="s">
        <v>472</v>
      </c>
      <c r="CE208" s="209" t="s">
        <v>472</v>
      </c>
      <c r="CF208" s="209" t="s">
        <v>472</v>
      </c>
      <c r="CG208" s="209" t="s">
        <v>472</v>
      </c>
      <c r="CH208" s="209" t="s">
        <v>472</v>
      </c>
      <c r="CI208" s="209" t="s">
        <v>472</v>
      </c>
      <c r="CJ208" s="209" t="s">
        <v>472</v>
      </c>
      <c r="CK208" s="209" t="s">
        <v>472</v>
      </c>
      <c r="CL208" s="209" t="s">
        <v>472</v>
      </c>
      <c r="CM208" s="209" t="s">
        <v>472</v>
      </c>
      <c r="CN208" s="209" t="s">
        <v>472</v>
      </c>
      <c r="CO208" s="209" t="s">
        <v>472</v>
      </c>
      <c r="CP208" s="209" t="s">
        <v>472</v>
      </c>
      <c r="CQ208" s="209" t="s">
        <v>472</v>
      </c>
      <c r="CR208" s="209" t="s">
        <v>472</v>
      </c>
      <c r="CS208" s="209" t="s">
        <v>472</v>
      </c>
      <c r="CT208" s="209" t="s">
        <v>472</v>
      </c>
      <c r="CU208" s="209" t="s">
        <v>472</v>
      </c>
      <c r="CV208" s="209" t="s">
        <v>472</v>
      </c>
      <c r="CW208" s="209" t="s">
        <v>472</v>
      </c>
      <c r="CX208" s="209" t="s">
        <v>472</v>
      </c>
      <c r="CY208" s="209" t="s">
        <v>472</v>
      </c>
      <c r="CZ208" s="209" t="s">
        <v>472</v>
      </c>
      <c r="DA208" s="209" t="s">
        <v>472</v>
      </c>
      <c r="DB208" s="209" t="s">
        <v>472</v>
      </c>
      <c r="DC208" s="209" t="s">
        <v>472</v>
      </c>
    </row>
    <row r="209" spans="1:107">
      <c r="A209" s="213" t="s">
        <v>460</v>
      </c>
      <c r="B209" s="209">
        <v>2479</v>
      </c>
      <c r="C209" s="209">
        <v>2479</v>
      </c>
      <c r="D209" s="215">
        <v>11268</v>
      </c>
      <c r="E209" s="216">
        <f t="shared" si="9"/>
        <v>11268</v>
      </c>
      <c r="F209" s="217">
        <v>45688</v>
      </c>
      <c r="G209" s="215" t="s">
        <v>148</v>
      </c>
      <c r="H209" s="215" t="s">
        <v>469</v>
      </c>
      <c r="I209" s="209">
        <v>2021</v>
      </c>
      <c r="J209" s="209" t="s">
        <v>461</v>
      </c>
      <c r="K209" s="209" t="s">
        <v>462</v>
      </c>
      <c r="L209" s="218">
        <v>674419</v>
      </c>
      <c r="M209" s="209" t="s">
        <v>463</v>
      </c>
      <c r="N209" s="209" t="s">
        <v>464</v>
      </c>
      <c r="O209" s="209" t="s">
        <v>465</v>
      </c>
      <c r="P209" s="217">
        <v>45421</v>
      </c>
      <c r="Q209" s="217" t="s">
        <v>559</v>
      </c>
      <c r="R209" s="209" t="s">
        <v>464</v>
      </c>
      <c r="S209" s="209" t="s">
        <v>466</v>
      </c>
      <c r="T209" s="209">
        <v>4</v>
      </c>
      <c r="U209" s="218">
        <v>0</v>
      </c>
      <c r="V209" s="219">
        <v>0</v>
      </c>
      <c r="W209" s="209" t="s">
        <v>467</v>
      </c>
      <c r="X209" s="209" t="s">
        <v>468</v>
      </c>
      <c r="Y209" s="209" t="s">
        <v>468</v>
      </c>
      <c r="Z209" s="209" t="s">
        <v>469</v>
      </c>
      <c r="AA209" s="213" t="s">
        <v>460</v>
      </c>
      <c r="AB209" s="216">
        <f t="shared" si="10"/>
        <v>2479</v>
      </c>
      <c r="AC209" s="216">
        <v>8444</v>
      </c>
      <c r="AD209" s="216">
        <f t="shared" si="11"/>
        <v>8444</v>
      </c>
      <c r="AE209" s="209" t="s">
        <v>559</v>
      </c>
      <c r="AF209" s="209" t="s">
        <v>470</v>
      </c>
      <c r="AG209" s="219">
        <v>2697411</v>
      </c>
      <c r="AH209" s="209" t="s">
        <v>470</v>
      </c>
      <c r="AI209" s="221">
        <v>45216</v>
      </c>
      <c r="AJ209" s="209" t="s">
        <v>471</v>
      </c>
      <c r="AK209" s="209" t="s">
        <v>472</v>
      </c>
      <c r="AL209" s="209" t="s">
        <v>472</v>
      </c>
      <c r="AM209" s="209" t="s">
        <v>472</v>
      </c>
      <c r="AN209" s="209" t="s">
        <v>472</v>
      </c>
      <c r="AO209" s="209" t="s">
        <v>472</v>
      </c>
      <c r="AP209" s="209" t="s">
        <v>472</v>
      </c>
      <c r="AQ209" s="209" t="s">
        <v>472</v>
      </c>
      <c r="AR209" s="209" t="s">
        <v>472</v>
      </c>
      <c r="AS209" s="209" t="s">
        <v>472</v>
      </c>
      <c r="AT209" s="209" t="s">
        <v>472</v>
      </c>
      <c r="AU209" s="209" t="s">
        <v>472</v>
      </c>
      <c r="AV209" s="209" t="s">
        <v>472</v>
      </c>
      <c r="AW209" s="209" t="s">
        <v>472</v>
      </c>
      <c r="AX209" s="209" t="s">
        <v>472</v>
      </c>
      <c r="AY209" s="209" t="s">
        <v>472</v>
      </c>
      <c r="AZ209" s="209" t="s">
        <v>472</v>
      </c>
      <c r="BA209" s="209" t="s">
        <v>472</v>
      </c>
      <c r="BB209" s="209" t="s">
        <v>472</v>
      </c>
      <c r="BC209" s="209" t="s">
        <v>472</v>
      </c>
      <c r="BD209" s="209" t="s">
        <v>472</v>
      </c>
      <c r="BE209" s="209" t="s">
        <v>472</v>
      </c>
      <c r="BF209" s="209" t="s">
        <v>472</v>
      </c>
      <c r="BG209" s="209" t="s">
        <v>472</v>
      </c>
      <c r="BH209" s="209" t="s">
        <v>472</v>
      </c>
      <c r="BI209" s="209" t="s">
        <v>472</v>
      </c>
      <c r="BJ209" s="209" t="s">
        <v>472</v>
      </c>
      <c r="BK209" s="209" t="s">
        <v>472</v>
      </c>
      <c r="BL209" s="209" t="s">
        <v>472</v>
      </c>
      <c r="BM209" s="209" t="s">
        <v>472</v>
      </c>
      <c r="BN209" s="209" t="s">
        <v>472</v>
      </c>
      <c r="BO209" s="209" t="s">
        <v>472</v>
      </c>
      <c r="BP209" s="209" t="s">
        <v>472</v>
      </c>
      <c r="BQ209" s="209" t="s">
        <v>472</v>
      </c>
      <c r="BR209" s="209" t="s">
        <v>472</v>
      </c>
      <c r="BS209" s="209" t="s">
        <v>472</v>
      </c>
      <c r="BT209" s="209" t="s">
        <v>472</v>
      </c>
      <c r="BU209" s="209" t="s">
        <v>472</v>
      </c>
      <c r="BV209" s="209" t="s">
        <v>472</v>
      </c>
      <c r="BW209" s="209" t="s">
        <v>472</v>
      </c>
      <c r="BX209" s="209" t="s">
        <v>472</v>
      </c>
      <c r="BY209" s="209" t="s">
        <v>472</v>
      </c>
      <c r="BZ209" s="209" t="s">
        <v>472</v>
      </c>
      <c r="CA209" s="209" t="s">
        <v>472</v>
      </c>
      <c r="CB209" s="209" t="s">
        <v>472</v>
      </c>
      <c r="CC209" s="209" t="s">
        <v>472</v>
      </c>
      <c r="CD209" s="209" t="s">
        <v>472</v>
      </c>
      <c r="CE209" s="209" t="s">
        <v>472</v>
      </c>
      <c r="CF209" s="209" t="s">
        <v>472</v>
      </c>
      <c r="CG209" s="209" t="s">
        <v>472</v>
      </c>
      <c r="CH209" s="209" t="s">
        <v>472</v>
      </c>
      <c r="CI209" s="209" t="s">
        <v>472</v>
      </c>
      <c r="CJ209" s="209" t="s">
        <v>472</v>
      </c>
      <c r="CK209" s="209" t="s">
        <v>472</v>
      </c>
      <c r="CL209" s="209" t="s">
        <v>472</v>
      </c>
      <c r="CM209" s="209" t="s">
        <v>472</v>
      </c>
      <c r="CN209" s="209" t="s">
        <v>472</v>
      </c>
      <c r="CO209" s="209" t="s">
        <v>472</v>
      </c>
      <c r="CP209" s="209" t="s">
        <v>472</v>
      </c>
      <c r="CQ209" s="209" t="s">
        <v>472</v>
      </c>
      <c r="CR209" s="209" t="s">
        <v>472</v>
      </c>
      <c r="CS209" s="209" t="s">
        <v>472</v>
      </c>
      <c r="CT209" s="209" t="s">
        <v>472</v>
      </c>
      <c r="CU209" s="209" t="s">
        <v>472</v>
      </c>
      <c r="CV209" s="209" t="s">
        <v>472</v>
      </c>
      <c r="CW209" s="209" t="s">
        <v>472</v>
      </c>
      <c r="CX209" s="209" t="s">
        <v>472</v>
      </c>
      <c r="CY209" s="209" t="s">
        <v>472</v>
      </c>
      <c r="CZ209" s="209" t="s">
        <v>472</v>
      </c>
      <c r="DA209" s="209" t="s">
        <v>472</v>
      </c>
      <c r="DB209" s="209" t="s">
        <v>472</v>
      </c>
      <c r="DC209" s="209" t="s">
        <v>472</v>
      </c>
    </row>
    <row r="210" spans="1:107">
      <c r="A210" s="213" t="s">
        <v>460</v>
      </c>
      <c r="B210" s="209">
        <v>2480</v>
      </c>
      <c r="C210" s="209">
        <v>2480</v>
      </c>
      <c r="D210" s="215">
        <v>8442</v>
      </c>
      <c r="E210" s="216">
        <f t="shared" si="9"/>
        <v>8442</v>
      </c>
      <c r="F210" s="217">
        <v>45688</v>
      </c>
      <c r="G210" s="215" t="s">
        <v>148</v>
      </c>
      <c r="H210" s="215" t="s">
        <v>469</v>
      </c>
      <c r="I210" s="209">
        <v>2021</v>
      </c>
      <c r="J210" s="209" t="s">
        <v>461</v>
      </c>
      <c r="K210" s="209" t="s">
        <v>462</v>
      </c>
      <c r="L210" s="218">
        <v>8249393</v>
      </c>
      <c r="M210" s="209" t="s">
        <v>463</v>
      </c>
      <c r="N210" s="209" t="s">
        <v>464</v>
      </c>
      <c r="O210" s="209" t="s">
        <v>465</v>
      </c>
      <c r="P210" s="217">
        <v>45432</v>
      </c>
      <c r="Q210" s="217" t="s">
        <v>558</v>
      </c>
      <c r="R210" s="209" t="s">
        <v>464</v>
      </c>
      <c r="S210" s="209" t="s">
        <v>466</v>
      </c>
      <c r="T210" s="209">
        <v>8</v>
      </c>
      <c r="U210" s="218">
        <v>0</v>
      </c>
      <c r="V210" s="219">
        <v>0</v>
      </c>
      <c r="W210" s="209" t="s">
        <v>467</v>
      </c>
      <c r="X210" s="209" t="s">
        <v>468</v>
      </c>
      <c r="Y210" s="209" t="s">
        <v>468</v>
      </c>
      <c r="Z210" s="209" t="s">
        <v>469</v>
      </c>
      <c r="AA210" s="213" t="s">
        <v>460</v>
      </c>
      <c r="AB210" s="216">
        <f t="shared" si="10"/>
        <v>2480</v>
      </c>
      <c r="AC210" s="216">
        <v>7318</v>
      </c>
      <c r="AD210" s="216">
        <f t="shared" si="11"/>
        <v>7318</v>
      </c>
      <c r="AE210" s="209" t="s">
        <v>558</v>
      </c>
      <c r="AF210" s="209" t="s">
        <v>470</v>
      </c>
      <c r="AG210" s="219">
        <v>30809778</v>
      </c>
      <c r="AH210" s="209" t="s">
        <v>470</v>
      </c>
      <c r="AI210" s="221">
        <v>45400</v>
      </c>
      <c r="AJ210" s="209" t="s">
        <v>471</v>
      </c>
      <c r="AK210" s="209" t="s">
        <v>472</v>
      </c>
      <c r="AL210" s="209" t="s">
        <v>472</v>
      </c>
      <c r="AM210" s="209" t="s">
        <v>472</v>
      </c>
      <c r="AN210" s="209" t="s">
        <v>472</v>
      </c>
      <c r="AO210" s="209" t="s">
        <v>472</v>
      </c>
      <c r="AP210" s="209" t="s">
        <v>472</v>
      </c>
      <c r="AQ210" s="209" t="s">
        <v>472</v>
      </c>
      <c r="AR210" s="209" t="s">
        <v>472</v>
      </c>
      <c r="AS210" s="209" t="s">
        <v>472</v>
      </c>
      <c r="AT210" s="209" t="s">
        <v>472</v>
      </c>
      <c r="AU210" s="209" t="s">
        <v>472</v>
      </c>
      <c r="AV210" s="209" t="s">
        <v>472</v>
      </c>
      <c r="AW210" s="209" t="s">
        <v>472</v>
      </c>
      <c r="AX210" s="209" t="s">
        <v>472</v>
      </c>
      <c r="AY210" s="209" t="s">
        <v>472</v>
      </c>
      <c r="AZ210" s="209" t="s">
        <v>472</v>
      </c>
      <c r="BA210" s="209" t="s">
        <v>472</v>
      </c>
      <c r="BB210" s="209" t="s">
        <v>472</v>
      </c>
      <c r="BC210" s="209" t="s">
        <v>472</v>
      </c>
      <c r="BD210" s="209" t="s">
        <v>472</v>
      </c>
      <c r="BE210" s="209" t="s">
        <v>472</v>
      </c>
      <c r="BF210" s="209" t="s">
        <v>472</v>
      </c>
      <c r="BG210" s="209" t="s">
        <v>472</v>
      </c>
      <c r="BH210" s="209" t="s">
        <v>472</v>
      </c>
      <c r="BI210" s="209" t="s">
        <v>472</v>
      </c>
      <c r="BJ210" s="209" t="s">
        <v>472</v>
      </c>
      <c r="BK210" s="209" t="s">
        <v>472</v>
      </c>
      <c r="BL210" s="209" t="s">
        <v>472</v>
      </c>
      <c r="BM210" s="209" t="s">
        <v>472</v>
      </c>
      <c r="BN210" s="209" t="s">
        <v>472</v>
      </c>
      <c r="BO210" s="209" t="s">
        <v>472</v>
      </c>
      <c r="BP210" s="209" t="s">
        <v>472</v>
      </c>
      <c r="BQ210" s="209" t="s">
        <v>472</v>
      </c>
      <c r="BR210" s="209" t="s">
        <v>472</v>
      </c>
      <c r="BS210" s="209" t="s">
        <v>472</v>
      </c>
      <c r="BT210" s="209" t="s">
        <v>472</v>
      </c>
      <c r="BU210" s="209" t="s">
        <v>472</v>
      </c>
      <c r="BV210" s="209" t="s">
        <v>472</v>
      </c>
      <c r="BW210" s="209" t="s">
        <v>472</v>
      </c>
      <c r="BX210" s="209" t="s">
        <v>472</v>
      </c>
      <c r="BY210" s="209" t="s">
        <v>472</v>
      </c>
      <c r="BZ210" s="209" t="s">
        <v>472</v>
      </c>
      <c r="CA210" s="209" t="s">
        <v>472</v>
      </c>
      <c r="CB210" s="209" t="s">
        <v>472</v>
      </c>
      <c r="CC210" s="209" t="s">
        <v>472</v>
      </c>
      <c r="CD210" s="209" t="s">
        <v>472</v>
      </c>
      <c r="CE210" s="209" t="s">
        <v>472</v>
      </c>
      <c r="CF210" s="209" t="s">
        <v>472</v>
      </c>
      <c r="CG210" s="209" t="s">
        <v>472</v>
      </c>
      <c r="CH210" s="209" t="s">
        <v>472</v>
      </c>
      <c r="CI210" s="209" t="s">
        <v>472</v>
      </c>
      <c r="CJ210" s="209" t="s">
        <v>472</v>
      </c>
      <c r="CK210" s="209" t="s">
        <v>472</v>
      </c>
      <c r="CL210" s="209" t="s">
        <v>472</v>
      </c>
      <c r="CM210" s="209" t="s">
        <v>472</v>
      </c>
      <c r="CN210" s="209" t="s">
        <v>472</v>
      </c>
      <c r="CO210" s="209" t="s">
        <v>472</v>
      </c>
      <c r="CP210" s="209" t="s">
        <v>472</v>
      </c>
      <c r="CQ210" s="209" t="s">
        <v>472</v>
      </c>
      <c r="CR210" s="209" t="s">
        <v>472</v>
      </c>
      <c r="CS210" s="209" t="s">
        <v>472</v>
      </c>
      <c r="CT210" s="209" t="s">
        <v>472</v>
      </c>
      <c r="CU210" s="209" t="s">
        <v>472</v>
      </c>
      <c r="CV210" s="209" t="s">
        <v>472</v>
      </c>
      <c r="CW210" s="209" t="s">
        <v>472</v>
      </c>
      <c r="CX210" s="209" t="s">
        <v>472</v>
      </c>
      <c r="CY210" s="209" t="s">
        <v>472</v>
      </c>
      <c r="CZ210" s="209" t="s">
        <v>472</v>
      </c>
      <c r="DA210" s="209" t="s">
        <v>472</v>
      </c>
      <c r="DB210" s="209" t="s">
        <v>472</v>
      </c>
      <c r="DC210" s="209" t="s">
        <v>472</v>
      </c>
    </row>
    <row r="211" spans="1:107">
      <c r="A211" s="213" t="s">
        <v>460</v>
      </c>
      <c r="B211" s="209">
        <v>2487</v>
      </c>
      <c r="C211" s="209">
        <v>2487</v>
      </c>
      <c r="D211" s="215">
        <v>8536</v>
      </c>
      <c r="E211" s="216">
        <f t="shared" si="9"/>
        <v>8536</v>
      </c>
      <c r="F211" s="217">
        <v>45688</v>
      </c>
      <c r="G211" s="215" t="s">
        <v>148</v>
      </c>
      <c r="H211" s="215" t="s">
        <v>469</v>
      </c>
      <c r="I211" s="209">
        <v>2021</v>
      </c>
      <c r="J211" s="209" t="s">
        <v>461</v>
      </c>
      <c r="K211" s="209" t="s">
        <v>462</v>
      </c>
      <c r="L211" s="218">
        <v>11407416</v>
      </c>
      <c r="M211" s="209" t="s">
        <v>463</v>
      </c>
      <c r="N211" s="209" t="s">
        <v>464</v>
      </c>
      <c r="O211" s="209" t="s">
        <v>465</v>
      </c>
      <c r="P211" s="217">
        <v>45462</v>
      </c>
      <c r="Q211" s="217" t="s">
        <v>558</v>
      </c>
      <c r="R211" s="209" t="s">
        <v>464</v>
      </c>
      <c r="S211" s="209" t="s">
        <v>466</v>
      </c>
      <c r="T211" s="209">
        <v>4</v>
      </c>
      <c r="U211" s="218">
        <v>0</v>
      </c>
      <c r="V211" s="219">
        <v>0</v>
      </c>
      <c r="W211" s="209" t="s">
        <v>467</v>
      </c>
      <c r="X211" s="209" t="s">
        <v>468</v>
      </c>
      <c r="Y211" s="209" t="s">
        <v>468</v>
      </c>
      <c r="Z211" s="209" t="s">
        <v>469</v>
      </c>
      <c r="AA211" s="213" t="s">
        <v>460</v>
      </c>
      <c r="AB211" s="216">
        <f t="shared" si="10"/>
        <v>2487</v>
      </c>
      <c r="AC211" s="216">
        <v>6961</v>
      </c>
      <c r="AD211" s="216">
        <f t="shared" si="11"/>
        <v>6961</v>
      </c>
      <c r="AE211" s="209" t="s">
        <v>558</v>
      </c>
      <c r="AF211" s="209" t="s">
        <v>470</v>
      </c>
      <c r="AG211" s="219">
        <v>65500000</v>
      </c>
      <c r="AH211" s="209" t="s">
        <v>470</v>
      </c>
      <c r="AI211" s="221">
        <v>45371</v>
      </c>
      <c r="AJ211" s="209" t="s">
        <v>471</v>
      </c>
      <c r="AK211" s="209" t="s">
        <v>472</v>
      </c>
      <c r="AL211" s="209" t="s">
        <v>472</v>
      </c>
      <c r="AM211" s="209" t="s">
        <v>472</v>
      </c>
      <c r="AN211" s="209" t="s">
        <v>472</v>
      </c>
      <c r="AO211" s="209" t="s">
        <v>472</v>
      </c>
      <c r="AP211" s="209" t="s">
        <v>472</v>
      </c>
      <c r="AQ211" s="209" t="s">
        <v>472</v>
      </c>
      <c r="AR211" s="209" t="s">
        <v>472</v>
      </c>
      <c r="AS211" s="209" t="s">
        <v>472</v>
      </c>
      <c r="AT211" s="209" t="s">
        <v>472</v>
      </c>
      <c r="AU211" s="209" t="s">
        <v>472</v>
      </c>
      <c r="AV211" s="209" t="s">
        <v>472</v>
      </c>
      <c r="AW211" s="209" t="s">
        <v>472</v>
      </c>
      <c r="AX211" s="209" t="s">
        <v>472</v>
      </c>
      <c r="AY211" s="209" t="s">
        <v>472</v>
      </c>
      <c r="AZ211" s="209" t="s">
        <v>472</v>
      </c>
      <c r="BA211" s="209" t="s">
        <v>472</v>
      </c>
      <c r="BB211" s="209" t="s">
        <v>472</v>
      </c>
      <c r="BC211" s="209" t="s">
        <v>472</v>
      </c>
      <c r="BD211" s="209" t="s">
        <v>472</v>
      </c>
      <c r="BE211" s="209" t="s">
        <v>472</v>
      </c>
      <c r="BF211" s="209" t="s">
        <v>472</v>
      </c>
      <c r="BG211" s="209" t="s">
        <v>472</v>
      </c>
      <c r="BH211" s="209" t="s">
        <v>472</v>
      </c>
      <c r="BI211" s="209" t="s">
        <v>472</v>
      </c>
      <c r="BJ211" s="209" t="s">
        <v>472</v>
      </c>
      <c r="BK211" s="209" t="s">
        <v>472</v>
      </c>
      <c r="BL211" s="209" t="s">
        <v>472</v>
      </c>
      <c r="BM211" s="209" t="s">
        <v>472</v>
      </c>
      <c r="BN211" s="209" t="s">
        <v>472</v>
      </c>
      <c r="BO211" s="209" t="s">
        <v>472</v>
      </c>
      <c r="BP211" s="209" t="s">
        <v>472</v>
      </c>
      <c r="BQ211" s="209" t="s">
        <v>472</v>
      </c>
      <c r="BR211" s="209" t="s">
        <v>472</v>
      </c>
      <c r="BS211" s="209" t="s">
        <v>472</v>
      </c>
      <c r="BT211" s="209" t="s">
        <v>472</v>
      </c>
      <c r="BU211" s="209" t="s">
        <v>472</v>
      </c>
      <c r="BV211" s="209" t="s">
        <v>472</v>
      </c>
      <c r="BW211" s="209" t="s">
        <v>472</v>
      </c>
      <c r="BX211" s="209" t="s">
        <v>472</v>
      </c>
      <c r="BY211" s="209" t="s">
        <v>472</v>
      </c>
      <c r="BZ211" s="209" t="s">
        <v>472</v>
      </c>
      <c r="CA211" s="209" t="s">
        <v>472</v>
      </c>
      <c r="CB211" s="209" t="s">
        <v>472</v>
      </c>
      <c r="CC211" s="209" t="s">
        <v>472</v>
      </c>
      <c r="CD211" s="209" t="s">
        <v>472</v>
      </c>
      <c r="CE211" s="209" t="s">
        <v>472</v>
      </c>
      <c r="CF211" s="209" t="s">
        <v>472</v>
      </c>
      <c r="CG211" s="209" t="s">
        <v>472</v>
      </c>
      <c r="CH211" s="209" t="s">
        <v>472</v>
      </c>
      <c r="CI211" s="209" t="s">
        <v>472</v>
      </c>
      <c r="CJ211" s="209" t="s">
        <v>472</v>
      </c>
      <c r="CK211" s="209" t="s">
        <v>472</v>
      </c>
      <c r="CL211" s="209" t="s">
        <v>472</v>
      </c>
      <c r="CM211" s="209" t="s">
        <v>472</v>
      </c>
      <c r="CN211" s="209" t="s">
        <v>472</v>
      </c>
      <c r="CO211" s="209" t="s">
        <v>472</v>
      </c>
      <c r="CP211" s="209" t="s">
        <v>472</v>
      </c>
      <c r="CQ211" s="209" t="s">
        <v>472</v>
      </c>
      <c r="CR211" s="209" t="s">
        <v>472</v>
      </c>
      <c r="CS211" s="209" t="s">
        <v>472</v>
      </c>
      <c r="CT211" s="209" t="s">
        <v>472</v>
      </c>
      <c r="CU211" s="209" t="s">
        <v>472</v>
      </c>
      <c r="CV211" s="209" t="s">
        <v>472</v>
      </c>
      <c r="CW211" s="209" t="s">
        <v>472</v>
      </c>
      <c r="CX211" s="209" t="s">
        <v>472</v>
      </c>
      <c r="CY211" s="209" t="s">
        <v>472</v>
      </c>
      <c r="CZ211" s="209" t="s">
        <v>472</v>
      </c>
      <c r="DA211" s="209" t="s">
        <v>472</v>
      </c>
      <c r="DB211" s="209" t="s">
        <v>472</v>
      </c>
      <c r="DC211" s="209" t="s">
        <v>472</v>
      </c>
    </row>
    <row r="212" spans="1:107">
      <c r="A212" s="213" t="s">
        <v>460</v>
      </c>
      <c r="B212" s="209">
        <v>2489</v>
      </c>
      <c r="C212" s="209">
        <v>2489</v>
      </c>
      <c r="D212" s="215">
        <v>11353</v>
      </c>
      <c r="E212" s="216">
        <f t="shared" si="9"/>
        <v>11353</v>
      </c>
      <c r="F212" s="217">
        <v>45688</v>
      </c>
      <c r="G212" s="215" t="s">
        <v>148</v>
      </c>
      <c r="H212" s="215" t="s">
        <v>469</v>
      </c>
      <c r="I212" s="209">
        <v>2021</v>
      </c>
      <c r="J212" s="209" t="s">
        <v>461</v>
      </c>
      <c r="K212" s="209" t="s">
        <v>462</v>
      </c>
      <c r="L212" s="218">
        <v>676180</v>
      </c>
      <c r="M212" s="209" t="s">
        <v>463</v>
      </c>
      <c r="N212" s="209" t="s">
        <v>464</v>
      </c>
      <c r="O212" s="209" t="s">
        <v>465</v>
      </c>
      <c r="P212" s="217">
        <v>45439</v>
      </c>
      <c r="Q212" s="217" t="s">
        <v>559</v>
      </c>
      <c r="R212" s="209" t="s">
        <v>464</v>
      </c>
      <c r="S212" s="209" t="s">
        <v>466</v>
      </c>
      <c r="T212" s="209">
        <v>5</v>
      </c>
      <c r="U212" s="218">
        <v>0</v>
      </c>
      <c r="V212" s="219">
        <v>0</v>
      </c>
      <c r="W212" s="209" t="s">
        <v>467</v>
      </c>
      <c r="X212" s="209" t="s">
        <v>468</v>
      </c>
      <c r="Y212" s="209" t="s">
        <v>468</v>
      </c>
      <c r="Z212" s="209" t="s">
        <v>469</v>
      </c>
      <c r="AA212" s="213" t="s">
        <v>460</v>
      </c>
      <c r="AB212" s="216">
        <f t="shared" si="10"/>
        <v>2489</v>
      </c>
      <c r="AC212" s="216">
        <v>8489</v>
      </c>
      <c r="AD212" s="216">
        <f t="shared" si="11"/>
        <v>8489</v>
      </c>
      <c r="AE212" s="209" t="s">
        <v>559</v>
      </c>
      <c r="AF212" s="209" t="s">
        <v>470</v>
      </c>
      <c r="AG212" s="219">
        <v>2864994</v>
      </c>
      <c r="AH212" s="209" t="s">
        <v>470</v>
      </c>
      <c r="AI212" s="221">
        <v>45260</v>
      </c>
      <c r="AJ212" s="209" t="s">
        <v>471</v>
      </c>
      <c r="AK212" s="209" t="s">
        <v>472</v>
      </c>
      <c r="AL212" s="209" t="s">
        <v>472</v>
      </c>
      <c r="AM212" s="209" t="s">
        <v>472</v>
      </c>
      <c r="AN212" s="209" t="s">
        <v>472</v>
      </c>
      <c r="AO212" s="209" t="s">
        <v>472</v>
      </c>
      <c r="AP212" s="209" t="s">
        <v>472</v>
      </c>
      <c r="AQ212" s="209" t="s">
        <v>472</v>
      </c>
      <c r="AR212" s="209" t="s">
        <v>472</v>
      </c>
      <c r="AS212" s="209" t="s">
        <v>472</v>
      </c>
      <c r="AT212" s="209" t="s">
        <v>472</v>
      </c>
      <c r="AU212" s="209" t="s">
        <v>472</v>
      </c>
      <c r="AV212" s="209" t="s">
        <v>472</v>
      </c>
      <c r="AW212" s="209" t="s">
        <v>472</v>
      </c>
      <c r="AX212" s="209" t="s">
        <v>472</v>
      </c>
      <c r="AY212" s="209" t="s">
        <v>472</v>
      </c>
      <c r="AZ212" s="209" t="s">
        <v>472</v>
      </c>
      <c r="BA212" s="209" t="s">
        <v>472</v>
      </c>
      <c r="BB212" s="209" t="s">
        <v>472</v>
      </c>
      <c r="BC212" s="209" t="s">
        <v>472</v>
      </c>
      <c r="BD212" s="209" t="s">
        <v>472</v>
      </c>
      <c r="BE212" s="209" t="s">
        <v>472</v>
      </c>
      <c r="BF212" s="209" t="s">
        <v>472</v>
      </c>
      <c r="BG212" s="209" t="s">
        <v>472</v>
      </c>
      <c r="BH212" s="209" t="s">
        <v>472</v>
      </c>
      <c r="BI212" s="209" t="s">
        <v>472</v>
      </c>
      <c r="BJ212" s="209" t="s">
        <v>472</v>
      </c>
      <c r="BK212" s="209" t="s">
        <v>472</v>
      </c>
      <c r="BL212" s="209" t="s">
        <v>472</v>
      </c>
      <c r="BM212" s="209" t="s">
        <v>472</v>
      </c>
      <c r="BN212" s="209" t="s">
        <v>472</v>
      </c>
      <c r="BO212" s="209" t="s">
        <v>472</v>
      </c>
      <c r="BP212" s="209" t="s">
        <v>472</v>
      </c>
      <c r="BQ212" s="209" t="s">
        <v>472</v>
      </c>
      <c r="BR212" s="209" t="s">
        <v>472</v>
      </c>
      <c r="BS212" s="209" t="s">
        <v>472</v>
      </c>
      <c r="BT212" s="209" t="s">
        <v>472</v>
      </c>
      <c r="BU212" s="209" t="s">
        <v>472</v>
      </c>
      <c r="BV212" s="209" t="s">
        <v>472</v>
      </c>
      <c r="BW212" s="209" t="s">
        <v>472</v>
      </c>
      <c r="BX212" s="209" t="s">
        <v>472</v>
      </c>
      <c r="BY212" s="209" t="s">
        <v>472</v>
      </c>
      <c r="BZ212" s="209" t="s">
        <v>472</v>
      </c>
      <c r="CA212" s="209" t="s">
        <v>472</v>
      </c>
      <c r="CB212" s="209" t="s">
        <v>472</v>
      </c>
      <c r="CC212" s="209" t="s">
        <v>472</v>
      </c>
      <c r="CD212" s="209" t="s">
        <v>472</v>
      </c>
      <c r="CE212" s="209" t="s">
        <v>472</v>
      </c>
      <c r="CF212" s="209" t="s">
        <v>472</v>
      </c>
      <c r="CG212" s="209" t="s">
        <v>472</v>
      </c>
      <c r="CH212" s="209" t="s">
        <v>472</v>
      </c>
      <c r="CI212" s="209" t="s">
        <v>472</v>
      </c>
      <c r="CJ212" s="209" t="s">
        <v>472</v>
      </c>
      <c r="CK212" s="209" t="s">
        <v>472</v>
      </c>
      <c r="CL212" s="209" t="s">
        <v>472</v>
      </c>
      <c r="CM212" s="209" t="s">
        <v>472</v>
      </c>
      <c r="CN212" s="209" t="s">
        <v>472</v>
      </c>
      <c r="CO212" s="209" t="s">
        <v>472</v>
      </c>
      <c r="CP212" s="209" t="s">
        <v>472</v>
      </c>
      <c r="CQ212" s="209" t="s">
        <v>472</v>
      </c>
      <c r="CR212" s="209" t="s">
        <v>472</v>
      </c>
      <c r="CS212" s="209" t="s">
        <v>472</v>
      </c>
      <c r="CT212" s="209" t="s">
        <v>472</v>
      </c>
      <c r="CU212" s="209" t="s">
        <v>472</v>
      </c>
      <c r="CV212" s="209" t="s">
        <v>472</v>
      </c>
      <c r="CW212" s="209" t="s">
        <v>472</v>
      </c>
      <c r="CX212" s="209" t="s">
        <v>472</v>
      </c>
      <c r="CY212" s="209" t="s">
        <v>472</v>
      </c>
      <c r="CZ212" s="209" t="s">
        <v>472</v>
      </c>
      <c r="DA212" s="209" t="s">
        <v>472</v>
      </c>
      <c r="DB212" s="209" t="s">
        <v>472</v>
      </c>
      <c r="DC212" s="209" t="s">
        <v>472</v>
      </c>
    </row>
    <row r="213" spans="1:107">
      <c r="A213" s="213" t="s">
        <v>460</v>
      </c>
      <c r="B213" s="209">
        <v>2493</v>
      </c>
      <c r="C213" s="209">
        <v>2493</v>
      </c>
      <c r="D213" s="215">
        <v>11328</v>
      </c>
      <c r="E213" s="216">
        <f t="shared" si="9"/>
        <v>11328</v>
      </c>
      <c r="F213" s="217">
        <v>45688</v>
      </c>
      <c r="G213" s="215" t="s">
        <v>148</v>
      </c>
      <c r="H213" s="215" t="s">
        <v>469</v>
      </c>
      <c r="I213" s="209">
        <v>2021</v>
      </c>
      <c r="J213" s="209" t="s">
        <v>461</v>
      </c>
      <c r="K213" s="209" t="s">
        <v>462</v>
      </c>
      <c r="L213" s="218">
        <v>1213210</v>
      </c>
      <c r="M213" s="209" t="s">
        <v>463</v>
      </c>
      <c r="N213" s="209" t="s">
        <v>464</v>
      </c>
      <c r="O213" s="209" t="s">
        <v>465</v>
      </c>
      <c r="P213" s="217">
        <v>45449</v>
      </c>
      <c r="Q213" s="217" t="s">
        <v>559</v>
      </c>
      <c r="R213" s="209" t="s">
        <v>464</v>
      </c>
      <c r="S213" s="209" t="s">
        <v>466</v>
      </c>
      <c r="T213" s="209">
        <v>2</v>
      </c>
      <c r="U213" s="218">
        <v>0</v>
      </c>
      <c r="V213" s="219">
        <v>0</v>
      </c>
      <c r="W213" s="209" t="s">
        <v>467</v>
      </c>
      <c r="X213" s="209" t="s">
        <v>468</v>
      </c>
      <c r="Y213" s="209" t="s">
        <v>468</v>
      </c>
      <c r="Z213" s="209" t="s">
        <v>469</v>
      </c>
      <c r="AA213" s="213" t="s">
        <v>460</v>
      </c>
      <c r="AB213" s="216">
        <f t="shared" si="10"/>
        <v>2493</v>
      </c>
      <c r="AC213" s="216">
        <v>8474</v>
      </c>
      <c r="AD213" s="216">
        <f t="shared" si="11"/>
        <v>8474</v>
      </c>
      <c r="AE213" s="209" t="s">
        <v>559</v>
      </c>
      <c r="AF213" s="209" t="s">
        <v>470</v>
      </c>
      <c r="AG213" s="219">
        <v>5192864</v>
      </c>
      <c r="AH213" s="209" t="s">
        <v>470</v>
      </c>
      <c r="AI213" s="221">
        <v>45245</v>
      </c>
      <c r="AJ213" s="209" t="s">
        <v>471</v>
      </c>
      <c r="AK213" s="209" t="s">
        <v>472</v>
      </c>
      <c r="AL213" s="209" t="s">
        <v>472</v>
      </c>
      <c r="AM213" s="209" t="s">
        <v>472</v>
      </c>
      <c r="AN213" s="209" t="s">
        <v>472</v>
      </c>
      <c r="AO213" s="209" t="s">
        <v>472</v>
      </c>
      <c r="AP213" s="209" t="s">
        <v>472</v>
      </c>
      <c r="AQ213" s="209" t="s">
        <v>472</v>
      </c>
      <c r="AR213" s="209" t="s">
        <v>472</v>
      </c>
      <c r="AS213" s="209" t="s">
        <v>472</v>
      </c>
      <c r="AT213" s="209" t="s">
        <v>472</v>
      </c>
      <c r="AU213" s="209" t="s">
        <v>472</v>
      </c>
      <c r="AV213" s="209" t="s">
        <v>472</v>
      </c>
      <c r="AW213" s="209" t="s">
        <v>472</v>
      </c>
      <c r="AX213" s="209" t="s">
        <v>472</v>
      </c>
      <c r="AY213" s="209" t="s">
        <v>472</v>
      </c>
      <c r="AZ213" s="209" t="s">
        <v>472</v>
      </c>
      <c r="BA213" s="209" t="s">
        <v>472</v>
      </c>
      <c r="BB213" s="209" t="s">
        <v>472</v>
      </c>
      <c r="BC213" s="209" t="s">
        <v>472</v>
      </c>
      <c r="BD213" s="209" t="s">
        <v>472</v>
      </c>
      <c r="BE213" s="209" t="s">
        <v>472</v>
      </c>
      <c r="BF213" s="209" t="s">
        <v>472</v>
      </c>
      <c r="BG213" s="209" t="s">
        <v>472</v>
      </c>
      <c r="BH213" s="209" t="s">
        <v>472</v>
      </c>
      <c r="BI213" s="209" t="s">
        <v>472</v>
      </c>
      <c r="BJ213" s="209" t="s">
        <v>472</v>
      </c>
      <c r="BK213" s="209" t="s">
        <v>472</v>
      </c>
      <c r="BL213" s="209" t="s">
        <v>472</v>
      </c>
      <c r="BM213" s="209" t="s">
        <v>472</v>
      </c>
      <c r="BN213" s="209" t="s">
        <v>472</v>
      </c>
      <c r="BO213" s="209" t="s">
        <v>472</v>
      </c>
      <c r="BP213" s="209" t="s">
        <v>472</v>
      </c>
      <c r="BQ213" s="209" t="s">
        <v>472</v>
      </c>
      <c r="BR213" s="209" t="s">
        <v>472</v>
      </c>
      <c r="BS213" s="209" t="s">
        <v>472</v>
      </c>
      <c r="BT213" s="209" t="s">
        <v>472</v>
      </c>
      <c r="BU213" s="209" t="s">
        <v>472</v>
      </c>
      <c r="BV213" s="209" t="s">
        <v>472</v>
      </c>
      <c r="BW213" s="209" t="s">
        <v>472</v>
      </c>
      <c r="BX213" s="209" t="s">
        <v>472</v>
      </c>
      <c r="BY213" s="209" t="s">
        <v>472</v>
      </c>
      <c r="BZ213" s="209" t="s">
        <v>472</v>
      </c>
      <c r="CA213" s="209" t="s">
        <v>472</v>
      </c>
      <c r="CB213" s="209" t="s">
        <v>472</v>
      </c>
      <c r="CC213" s="209" t="s">
        <v>472</v>
      </c>
      <c r="CD213" s="209" t="s">
        <v>472</v>
      </c>
      <c r="CE213" s="209" t="s">
        <v>472</v>
      </c>
      <c r="CF213" s="209" t="s">
        <v>472</v>
      </c>
      <c r="CG213" s="209" t="s">
        <v>472</v>
      </c>
      <c r="CH213" s="209" t="s">
        <v>472</v>
      </c>
      <c r="CI213" s="209" t="s">
        <v>472</v>
      </c>
      <c r="CJ213" s="209" t="s">
        <v>472</v>
      </c>
      <c r="CK213" s="209" t="s">
        <v>472</v>
      </c>
      <c r="CL213" s="209" t="s">
        <v>472</v>
      </c>
      <c r="CM213" s="209" t="s">
        <v>472</v>
      </c>
      <c r="CN213" s="209" t="s">
        <v>472</v>
      </c>
      <c r="CO213" s="209" t="s">
        <v>472</v>
      </c>
      <c r="CP213" s="209" t="s">
        <v>472</v>
      </c>
      <c r="CQ213" s="209" t="s">
        <v>472</v>
      </c>
      <c r="CR213" s="209" t="s">
        <v>472</v>
      </c>
      <c r="CS213" s="209" t="s">
        <v>472</v>
      </c>
      <c r="CT213" s="209" t="s">
        <v>472</v>
      </c>
      <c r="CU213" s="209" t="s">
        <v>472</v>
      </c>
      <c r="CV213" s="209" t="s">
        <v>472</v>
      </c>
      <c r="CW213" s="209" t="s">
        <v>472</v>
      </c>
      <c r="CX213" s="209" t="s">
        <v>472</v>
      </c>
      <c r="CY213" s="209" t="s">
        <v>472</v>
      </c>
      <c r="CZ213" s="209" t="s">
        <v>472</v>
      </c>
      <c r="DA213" s="209" t="s">
        <v>472</v>
      </c>
      <c r="DB213" s="209" t="s">
        <v>472</v>
      </c>
      <c r="DC213" s="209" t="s">
        <v>472</v>
      </c>
    </row>
    <row r="214" spans="1:107">
      <c r="A214" s="213" t="s">
        <v>460</v>
      </c>
      <c r="B214" s="209">
        <v>2496</v>
      </c>
      <c r="C214" s="209">
        <v>2496</v>
      </c>
      <c r="D214" s="215">
        <v>11351</v>
      </c>
      <c r="E214" s="216">
        <f t="shared" si="9"/>
        <v>11351</v>
      </c>
      <c r="F214" s="217">
        <v>45688</v>
      </c>
      <c r="G214" s="215" t="s">
        <v>148</v>
      </c>
      <c r="H214" s="215" t="s">
        <v>469</v>
      </c>
      <c r="I214" s="209">
        <v>2021</v>
      </c>
      <c r="J214" s="209" t="s">
        <v>461</v>
      </c>
      <c r="K214" s="209" t="s">
        <v>462</v>
      </c>
      <c r="L214" s="218">
        <v>909158</v>
      </c>
      <c r="M214" s="209" t="s">
        <v>463</v>
      </c>
      <c r="N214" s="209" t="s">
        <v>464</v>
      </c>
      <c r="O214" s="209" t="s">
        <v>465</v>
      </c>
      <c r="P214" s="217">
        <v>45455</v>
      </c>
      <c r="Q214" s="217" t="s">
        <v>558</v>
      </c>
      <c r="R214" s="209" t="s">
        <v>464</v>
      </c>
      <c r="S214" s="209" t="s">
        <v>466</v>
      </c>
      <c r="T214" s="209">
        <v>7</v>
      </c>
      <c r="U214" s="218">
        <v>0</v>
      </c>
      <c r="V214" s="219">
        <v>0</v>
      </c>
      <c r="W214" s="209" t="s">
        <v>467</v>
      </c>
      <c r="X214" s="209" t="s">
        <v>468</v>
      </c>
      <c r="Y214" s="209" t="s">
        <v>468</v>
      </c>
      <c r="Z214" s="209" t="s">
        <v>469</v>
      </c>
      <c r="AA214" s="213" t="s">
        <v>460</v>
      </c>
      <c r="AB214" s="216">
        <f t="shared" si="10"/>
        <v>2496</v>
      </c>
      <c r="AC214" s="216">
        <v>8486</v>
      </c>
      <c r="AD214" s="216">
        <f t="shared" si="11"/>
        <v>8486</v>
      </c>
      <c r="AE214" s="209" t="s">
        <v>558</v>
      </c>
      <c r="AF214" s="209" t="s">
        <v>470</v>
      </c>
      <c r="AG214" s="219">
        <v>3431256</v>
      </c>
      <c r="AH214" s="209" t="s">
        <v>470</v>
      </c>
      <c r="AI214" s="221">
        <v>45254</v>
      </c>
      <c r="AJ214" s="209" t="s">
        <v>471</v>
      </c>
      <c r="AK214" s="209" t="s">
        <v>472</v>
      </c>
      <c r="AL214" s="209" t="s">
        <v>472</v>
      </c>
      <c r="AM214" s="209" t="s">
        <v>472</v>
      </c>
      <c r="AN214" s="209" t="s">
        <v>472</v>
      </c>
      <c r="AO214" s="209" t="s">
        <v>472</v>
      </c>
      <c r="AP214" s="209" t="s">
        <v>472</v>
      </c>
      <c r="AQ214" s="209" t="s">
        <v>472</v>
      </c>
      <c r="AR214" s="209" t="s">
        <v>472</v>
      </c>
      <c r="AS214" s="209" t="s">
        <v>472</v>
      </c>
      <c r="AT214" s="209" t="s">
        <v>472</v>
      </c>
      <c r="AU214" s="209" t="s">
        <v>472</v>
      </c>
      <c r="AV214" s="209" t="s">
        <v>472</v>
      </c>
      <c r="AW214" s="209" t="s">
        <v>472</v>
      </c>
      <c r="AX214" s="209" t="s">
        <v>472</v>
      </c>
      <c r="AY214" s="209" t="s">
        <v>472</v>
      </c>
      <c r="AZ214" s="209" t="s">
        <v>472</v>
      </c>
      <c r="BA214" s="209" t="s">
        <v>472</v>
      </c>
      <c r="BB214" s="209" t="s">
        <v>472</v>
      </c>
      <c r="BC214" s="209" t="s">
        <v>472</v>
      </c>
      <c r="BD214" s="209" t="s">
        <v>472</v>
      </c>
      <c r="BE214" s="209" t="s">
        <v>472</v>
      </c>
      <c r="BF214" s="209" t="s">
        <v>472</v>
      </c>
      <c r="BG214" s="209" t="s">
        <v>472</v>
      </c>
      <c r="BH214" s="209" t="s">
        <v>472</v>
      </c>
      <c r="BI214" s="209" t="s">
        <v>472</v>
      </c>
      <c r="BJ214" s="209" t="s">
        <v>472</v>
      </c>
      <c r="BK214" s="209" t="s">
        <v>472</v>
      </c>
      <c r="BL214" s="209" t="s">
        <v>472</v>
      </c>
      <c r="BM214" s="209" t="s">
        <v>472</v>
      </c>
      <c r="BN214" s="209" t="s">
        <v>472</v>
      </c>
      <c r="BO214" s="209" t="s">
        <v>472</v>
      </c>
      <c r="BP214" s="209" t="s">
        <v>472</v>
      </c>
      <c r="BQ214" s="209" t="s">
        <v>472</v>
      </c>
      <c r="BR214" s="209" t="s">
        <v>472</v>
      </c>
      <c r="BS214" s="209" t="s">
        <v>472</v>
      </c>
      <c r="BT214" s="209" t="s">
        <v>472</v>
      </c>
      <c r="BU214" s="209" t="s">
        <v>472</v>
      </c>
      <c r="BV214" s="209" t="s">
        <v>472</v>
      </c>
      <c r="BW214" s="209" t="s">
        <v>472</v>
      </c>
      <c r="BX214" s="209" t="s">
        <v>472</v>
      </c>
      <c r="BY214" s="209" t="s">
        <v>472</v>
      </c>
      <c r="BZ214" s="209" t="s">
        <v>472</v>
      </c>
      <c r="CA214" s="209" t="s">
        <v>472</v>
      </c>
      <c r="CB214" s="209" t="s">
        <v>472</v>
      </c>
      <c r="CC214" s="209" t="s">
        <v>472</v>
      </c>
      <c r="CD214" s="209" t="s">
        <v>472</v>
      </c>
      <c r="CE214" s="209" t="s">
        <v>472</v>
      </c>
      <c r="CF214" s="209" t="s">
        <v>472</v>
      </c>
      <c r="CG214" s="209" t="s">
        <v>472</v>
      </c>
      <c r="CH214" s="209" t="s">
        <v>472</v>
      </c>
      <c r="CI214" s="209" t="s">
        <v>472</v>
      </c>
      <c r="CJ214" s="209" t="s">
        <v>472</v>
      </c>
      <c r="CK214" s="209" t="s">
        <v>472</v>
      </c>
      <c r="CL214" s="209" t="s">
        <v>472</v>
      </c>
      <c r="CM214" s="209" t="s">
        <v>472</v>
      </c>
      <c r="CN214" s="209" t="s">
        <v>472</v>
      </c>
      <c r="CO214" s="209" t="s">
        <v>472</v>
      </c>
      <c r="CP214" s="209" t="s">
        <v>472</v>
      </c>
      <c r="CQ214" s="209" t="s">
        <v>472</v>
      </c>
      <c r="CR214" s="209" t="s">
        <v>472</v>
      </c>
      <c r="CS214" s="209" t="s">
        <v>472</v>
      </c>
      <c r="CT214" s="209" t="s">
        <v>472</v>
      </c>
      <c r="CU214" s="209" t="s">
        <v>472</v>
      </c>
      <c r="CV214" s="209" t="s">
        <v>472</v>
      </c>
      <c r="CW214" s="209" t="s">
        <v>472</v>
      </c>
      <c r="CX214" s="209" t="s">
        <v>472</v>
      </c>
      <c r="CY214" s="209" t="s">
        <v>472</v>
      </c>
      <c r="CZ214" s="209" t="s">
        <v>472</v>
      </c>
      <c r="DA214" s="209" t="s">
        <v>472</v>
      </c>
      <c r="DB214" s="209" t="s">
        <v>472</v>
      </c>
      <c r="DC214" s="209" t="s">
        <v>472</v>
      </c>
    </row>
    <row r="215" spans="1:107">
      <c r="A215" s="213" t="s">
        <v>460</v>
      </c>
      <c r="B215" s="209">
        <v>2498</v>
      </c>
      <c r="C215" s="209">
        <v>2498</v>
      </c>
      <c r="D215" s="215">
        <v>11304</v>
      </c>
      <c r="E215" s="216">
        <f t="shared" si="9"/>
        <v>11304</v>
      </c>
      <c r="F215" s="217">
        <v>45688</v>
      </c>
      <c r="G215" s="215" t="s">
        <v>148</v>
      </c>
      <c r="H215" s="215" t="s">
        <v>469</v>
      </c>
      <c r="I215" s="209">
        <v>2021</v>
      </c>
      <c r="J215" s="209" t="s">
        <v>461</v>
      </c>
      <c r="K215" s="209" t="s">
        <v>462</v>
      </c>
      <c r="L215" s="218">
        <v>2707755</v>
      </c>
      <c r="M215" s="209" t="s">
        <v>463</v>
      </c>
      <c r="N215" s="209" t="s">
        <v>464</v>
      </c>
      <c r="O215" s="209" t="s">
        <v>465</v>
      </c>
      <c r="P215" s="217">
        <v>45461</v>
      </c>
      <c r="Q215" s="217" t="s">
        <v>558</v>
      </c>
      <c r="R215" s="209" t="s">
        <v>464</v>
      </c>
      <c r="S215" s="209" t="s">
        <v>466</v>
      </c>
      <c r="T215" s="209">
        <v>2</v>
      </c>
      <c r="U215" s="218">
        <v>0</v>
      </c>
      <c r="V215" s="219">
        <v>0</v>
      </c>
      <c r="W215" s="209" t="s">
        <v>467</v>
      </c>
      <c r="X215" s="209" t="s">
        <v>468</v>
      </c>
      <c r="Y215" s="209" t="s">
        <v>468</v>
      </c>
      <c r="Z215" s="209" t="s">
        <v>469</v>
      </c>
      <c r="AA215" s="213" t="s">
        <v>460</v>
      </c>
      <c r="AB215" s="216">
        <f t="shared" si="10"/>
        <v>2498</v>
      </c>
      <c r="AC215" s="216">
        <v>8457</v>
      </c>
      <c r="AD215" s="216">
        <f t="shared" si="11"/>
        <v>8457</v>
      </c>
      <c r="AE215" s="209" t="s">
        <v>558</v>
      </c>
      <c r="AF215" s="209" t="s">
        <v>470</v>
      </c>
      <c r="AG215" s="219">
        <v>16534269</v>
      </c>
      <c r="AH215" s="209" t="s">
        <v>470</v>
      </c>
      <c r="AI215" s="221">
        <v>45239</v>
      </c>
      <c r="AJ215" s="209" t="s">
        <v>471</v>
      </c>
      <c r="AK215" s="209" t="s">
        <v>472</v>
      </c>
      <c r="AL215" s="209" t="s">
        <v>472</v>
      </c>
      <c r="AM215" s="209" t="s">
        <v>472</v>
      </c>
      <c r="AN215" s="209" t="s">
        <v>472</v>
      </c>
      <c r="AO215" s="209" t="s">
        <v>472</v>
      </c>
      <c r="AP215" s="209" t="s">
        <v>472</v>
      </c>
      <c r="AQ215" s="209" t="s">
        <v>472</v>
      </c>
      <c r="AR215" s="209" t="s">
        <v>472</v>
      </c>
      <c r="AS215" s="209" t="s">
        <v>472</v>
      </c>
      <c r="AT215" s="209" t="s">
        <v>472</v>
      </c>
      <c r="AU215" s="209" t="s">
        <v>472</v>
      </c>
      <c r="AV215" s="209" t="s">
        <v>472</v>
      </c>
      <c r="AW215" s="209" t="s">
        <v>472</v>
      </c>
      <c r="AX215" s="209" t="s">
        <v>472</v>
      </c>
      <c r="AY215" s="209" t="s">
        <v>472</v>
      </c>
      <c r="AZ215" s="209" t="s">
        <v>472</v>
      </c>
      <c r="BA215" s="209" t="s">
        <v>472</v>
      </c>
      <c r="BB215" s="209" t="s">
        <v>472</v>
      </c>
      <c r="BC215" s="209" t="s">
        <v>472</v>
      </c>
      <c r="BD215" s="209" t="s">
        <v>472</v>
      </c>
      <c r="BE215" s="209" t="s">
        <v>472</v>
      </c>
      <c r="BF215" s="209" t="s">
        <v>472</v>
      </c>
      <c r="BG215" s="209" t="s">
        <v>472</v>
      </c>
      <c r="BH215" s="209" t="s">
        <v>472</v>
      </c>
      <c r="BI215" s="209" t="s">
        <v>472</v>
      </c>
      <c r="BJ215" s="209" t="s">
        <v>472</v>
      </c>
      <c r="BK215" s="209" t="s">
        <v>472</v>
      </c>
      <c r="BL215" s="209" t="s">
        <v>472</v>
      </c>
      <c r="BM215" s="209" t="s">
        <v>472</v>
      </c>
      <c r="BN215" s="209" t="s">
        <v>472</v>
      </c>
      <c r="BO215" s="209" t="s">
        <v>472</v>
      </c>
      <c r="BP215" s="209" t="s">
        <v>472</v>
      </c>
      <c r="BQ215" s="209" t="s">
        <v>472</v>
      </c>
      <c r="BR215" s="209" t="s">
        <v>472</v>
      </c>
      <c r="BS215" s="209" t="s">
        <v>472</v>
      </c>
      <c r="BT215" s="209" t="s">
        <v>472</v>
      </c>
      <c r="BU215" s="209" t="s">
        <v>472</v>
      </c>
      <c r="BV215" s="209" t="s">
        <v>472</v>
      </c>
      <c r="BW215" s="209" t="s">
        <v>472</v>
      </c>
      <c r="BX215" s="209" t="s">
        <v>472</v>
      </c>
      <c r="BY215" s="209" t="s">
        <v>472</v>
      </c>
      <c r="BZ215" s="209" t="s">
        <v>472</v>
      </c>
      <c r="CA215" s="209" t="s">
        <v>472</v>
      </c>
      <c r="CB215" s="209" t="s">
        <v>472</v>
      </c>
      <c r="CC215" s="209" t="s">
        <v>472</v>
      </c>
      <c r="CD215" s="209" t="s">
        <v>472</v>
      </c>
      <c r="CE215" s="209" t="s">
        <v>472</v>
      </c>
      <c r="CF215" s="209" t="s">
        <v>472</v>
      </c>
      <c r="CG215" s="209" t="s">
        <v>472</v>
      </c>
      <c r="CH215" s="209" t="s">
        <v>472</v>
      </c>
      <c r="CI215" s="209" t="s">
        <v>472</v>
      </c>
      <c r="CJ215" s="209" t="s">
        <v>472</v>
      </c>
      <c r="CK215" s="209" t="s">
        <v>472</v>
      </c>
      <c r="CL215" s="209" t="s">
        <v>472</v>
      </c>
      <c r="CM215" s="209" t="s">
        <v>472</v>
      </c>
      <c r="CN215" s="209" t="s">
        <v>472</v>
      </c>
      <c r="CO215" s="209" t="s">
        <v>472</v>
      </c>
      <c r="CP215" s="209" t="s">
        <v>472</v>
      </c>
      <c r="CQ215" s="209" t="s">
        <v>472</v>
      </c>
      <c r="CR215" s="209" t="s">
        <v>472</v>
      </c>
      <c r="CS215" s="209" t="s">
        <v>472</v>
      </c>
      <c r="CT215" s="209" t="s">
        <v>472</v>
      </c>
      <c r="CU215" s="209" t="s">
        <v>472</v>
      </c>
      <c r="CV215" s="209" t="s">
        <v>472</v>
      </c>
      <c r="CW215" s="209" t="s">
        <v>472</v>
      </c>
      <c r="CX215" s="209" t="s">
        <v>472</v>
      </c>
      <c r="CY215" s="209" t="s">
        <v>472</v>
      </c>
      <c r="CZ215" s="209" t="s">
        <v>472</v>
      </c>
      <c r="DA215" s="209" t="s">
        <v>472</v>
      </c>
      <c r="DB215" s="209" t="s">
        <v>472</v>
      </c>
      <c r="DC215" s="209" t="s">
        <v>472</v>
      </c>
    </row>
    <row r="216" spans="1:107">
      <c r="A216" s="213" t="s">
        <v>460</v>
      </c>
      <c r="B216" s="209">
        <v>2499</v>
      </c>
      <c r="C216" s="209">
        <v>2499</v>
      </c>
      <c r="D216" s="215">
        <v>9195</v>
      </c>
      <c r="E216" s="216">
        <f t="shared" si="9"/>
        <v>9195</v>
      </c>
      <c r="F216" s="217">
        <v>45688</v>
      </c>
      <c r="G216" s="215" t="s">
        <v>148</v>
      </c>
      <c r="H216" s="215" t="s">
        <v>469</v>
      </c>
      <c r="I216" s="209">
        <v>2021</v>
      </c>
      <c r="J216" s="209" t="s">
        <v>461</v>
      </c>
      <c r="K216" s="209" t="s">
        <v>462</v>
      </c>
      <c r="L216" s="218">
        <v>937140</v>
      </c>
      <c r="M216" s="209" t="s">
        <v>463</v>
      </c>
      <c r="N216" s="209" t="s">
        <v>464</v>
      </c>
      <c r="O216" s="209" t="s">
        <v>465</v>
      </c>
      <c r="P216" s="217">
        <v>45478</v>
      </c>
      <c r="Q216" s="217" t="s">
        <v>558</v>
      </c>
      <c r="R216" s="209" t="s">
        <v>464</v>
      </c>
      <c r="S216" s="209" t="s">
        <v>466</v>
      </c>
      <c r="T216" s="209">
        <v>6</v>
      </c>
      <c r="U216" s="218">
        <v>0</v>
      </c>
      <c r="V216" s="219">
        <v>0</v>
      </c>
      <c r="W216" s="209" t="s">
        <v>467</v>
      </c>
      <c r="X216" s="209" t="s">
        <v>468</v>
      </c>
      <c r="Y216" s="209" t="s">
        <v>468</v>
      </c>
      <c r="Z216" s="209" t="s">
        <v>469</v>
      </c>
      <c r="AA216" s="213" t="s">
        <v>460</v>
      </c>
      <c r="AB216" s="216">
        <f t="shared" si="10"/>
        <v>2499</v>
      </c>
      <c r="AC216" s="216">
        <v>7429</v>
      </c>
      <c r="AD216" s="216">
        <f t="shared" si="11"/>
        <v>7429</v>
      </c>
      <c r="AE216" s="209" t="s">
        <v>558</v>
      </c>
      <c r="AF216" s="209" t="s">
        <v>470</v>
      </c>
      <c r="AG216" s="219">
        <v>4188832</v>
      </c>
      <c r="AH216" s="209" t="s">
        <v>470</v>
      </c>
      <c r="AI216" s="221">
        <v>45187</v>
      </c>
      <c r="AJ216" s="209" t="s">
        <v>471</v>
      </c>
      <c r="AK216" s="209" t="s">
        <v>472</v>
      </c>
      <c r="AL216" s="209" t="s">
        <v>472</v>
      </c>
      <c r="AM216" s="209" t="s">
        <v>472</v>
      </c>
      <c r="AN216" s="209" t="s">
        <v>472</v>
      </c>
      <c r="AO216" s="209" t="s">
        <v>472</v>
      </c>
      <c r="AP216" s="209" t="s">
        <v>472</v>
      </c>
      <c r="AQ216" s="209" t="s">
        <v>472</v>
      </c>
      <c r="AR216" s="209" t="s">
        <v>472</v>
      </c>
      <c r="AS216" s="209" t="s">
        <v>472</v>
      </c>
      <c r="AT216" s="209" t="s">
        <v>472</v>
      </c>
      <c r="AU216" s="209" t="s">
        <v>472</v>
      </c>
      <c r="AV216" s="209" t="s">
        <v>472</v>
      </c>
      <c r="AW216" s="209" t="s">
        <v>472</v>
      </c>
      <c r="AX216" s="209" t="s">
        <v>472</v>
      </c>
      <c r="AY216" s="209" t="s">
        <v>472</v>
      </c>
      <c r="AZ216" s="209" t="s">
        <v>472</v>
      </c>
      <c r="BA216" s="209" t="s">
        <v>472</v>
      </c>
      <c r="BB216" s="209" t="s">
        <v>472</v>
      </c>
      <c r="BC216" s="209" t="s">
        <v>472</v>
      </c>
      <c r="BD216" s="209" t="s">
        <v>472</v>
      </c>
      <c r="BE216" s="209" t="s">
        <v>472</v>
      </c>
      <c r="BF216" s="209" t="s">
        <v>472</v>
      </c>
      <c r="BG216" s="209" t="s">
        <v>472</v>
      </c>
      <c r="BH216" s="209" t="s">
        <v>472</v>
      </c>
      <c r="BI216" s="209" t="s">
        <v>472</v>
      </c>
      <c r="BJ216" s="209" t="s">
        <v>472</v>
      </c>
      <c r="BK216" s="209" t="s">
        <v>472</v>
      </c>
      <c r="BL216" s="209" t="s">
        <v>472</v>
      </c>
      <c r="BM216" s="209" t="s">
        <v>472</v>
      </c>
      <c r="BN216" s="209" t="s">
        <v>472</v>
      </c>
      <c r="BO216" s="209" t="s">
        <v>472</v>
      </c>
      <c r="BP216" s="209" t="s">
        <v>472</v>
      </c>
      <c r="BQ216" s="209" t="s">
        <v>472</v>
      </c>
      <c r="BR216" s="209" t="s">
        <v>472</v>
      </c>
      <c r="BS216" s="209" t="s">
        <v>472</v>
      </c>
      <c r="BT216" s="209" t="s">
        <v>472</v>
      </c>
      <c r="BU216" s="209" t="s">
        <v>472</v>
      </c>
      <c r="BV216" s="209" t="s">
        <v>472</v>
      </c>
      <c r="BW216" s="209" t="s">
        <v>472</v>
      </c>
      <c r="BX216" s="209" t="s">
        <v>472</v>
      </c>
      <c r="BY216" s="209" t="s">
        <v>472</v>
      </c>
      <c r="BZ216" s="209" t="s">
        <v>472</v>
      </c>
      <c r="CA216" s="209" t="s">
        <v>472</v>
      </c>
      <c r="CB216" s="209" t="s">
        <v>472</v>
      </c>
      <c r="CC216" s="209" t="s">
        <v>472</v>
      </c>
      <c r="CD216" s="209" t="s">
        <v>472</v>
      </c>
      <c r="CE216" s="209" t="s">
        <v>472</v>
      </c>
      <c r="CF216" s="209" t="s">
        <v>472</v>
      </c>
      <c r="CG216" s="209" t="s">
        <v>472</v>
      </c>
      <c r="CH216" s="209" t="s">
        <v>472</v>
      </c>
      <c r="CI216" s="209" t="s">
        <v>472</v>
      </c>
      <c r="CJ216" s="209" t="s">
        <v>472</v>
      </c>
      <c r="CK216" s="209" t="s">
        <v>472</v>
      </c>
      <c r="CL216" s="209" t="s">
        <v>472</v>
      </c>
      <c r="CM216" s="209" t="s">
        <v>472</v>
      </c>
      <c r="CN216" s="209" t="s">
        <v>472</v>
      </c>
      <c r="CO216" s="209" t="s">
        <v>472</v>
      </c>
      <c r="CP216" s="209" t="s">
        <v>472</v>
      </c>
      <c r="CQ216" s="209" t="s">
        <v>472</v>
      </c>
      <c r="CR216" s="209" t="s">
        <v>472</v>
      </c>
      <c r="CS216" s="209" t="s">
        <v>472</v>
      </c>
      <c r="CT216" s="209" t="s">
        <v>472</v>
      </c>
      <c r="CU216" s="209" t="s">
        <v>472</v>
      </c>
      <c r="CV216" s="209" t="s">
        <v>472</v>
      </c>
      <c r="CW216" s="209" t="s">
        <v>472</v>
      </c>
      <c r="CX216" s="209" t="s">
        <v>472</v>
      </c>
      <c r="CY216" s="209" t="s">
        <v>472</v>
      </c>
      <c r="CZ216" s="209" t="s">
        <v>472</v>
      </c>
      <c r="DA216" s="209" t="s">
        <v>472</v>
      </c>
      <c r="DB216" s="209" t="s">
        <v>472</v>
      </c>
      <c r="DC216" s="209" t="s">
        <v>472</v>
      </c>
    </row>
    <row r="217" spans="1:107">
      <c r="A217" s="213" t="s">
        <v>460</v>
      </c>
      <c r="B217" s="209">
        <v>2500</v>
      </c>
      <c r="C217" s="209">
        <v>2500</v>
      </c>
      <c r="D217" s="215">
        <v>8999</v>
      </c>
      <c r="E217" s="216">
        <f t="shared" si="9"/>
        <v>8999</v>
      </c>
      <c r="F217" s="217">
        <v>45688</v>
      </c>
      <c r="G217" s="215" t="s">
        <v>148</v>
      </c>
      <c r="H217" s="215" t="s">
        <v>469</v>
      </c>
      <c r="I217" s="209">
        <v>2021</v>
      </c>
      <c r="J217" s="209" t="s">
        <v>461</v>
      </c>
      <c r="K217" s="209" t="s">
        <v>462</v>
      </c>
      <c r="L217" s="218">
        <v>1377840</v>
      </c>
      <c r="M217" s="209" t="s">
        <v>463</v>
      </c>
      <c r="N217" s="209" t="s">
        <v>464</v>
      </c>
      <c r="O217" s="209" t="s">
        <v>465</v>
      </c>
      <c r="P217" s="217">
        <v>45478</v>
      </c>
      <c r="Q217" s="217" t="s">
        <v>558</v>
      </c>
      <c r="R217" s="209" t="s">
        <v>464</v>
      </c>
      <c r="S217" s="209" t="s">
        <v>466</v>
      </c>
      <c r="T217" s="209">
        <v>6</v>
      </c>
      <c r="U217" s="218">
        <v>0</v>
      </c>
      <c r="V217" s="219">
        <v>0</v>
      </c>
      <c r="W217" s="209" t="s">
        <v>467</v>
      </c>
      <c r="X217" s="209" t="s">
        <v>468</v>
      </c>
      <c r="Y217" s="209" t="s">
        <v>468</v>
      </c>
      <c r="Z217" s="209" t="s">
        <v>469</v>
      </c>
      <c r="AA217" s="213" t="s">
        <v>460</v>
      </c>
      <c r="AB217" s="216">
        <f t="shared" si="10"/>
        <v>2500</v>
      </c>
      <c r="AC217" s="216">
        <v>7263</v>
      </c>
      <c r="AD217" s="216">
        <f t="shared" si="11"/>
        <v>7263</v>
      </c>
      <c r="AE217" s="209" t="s">
        <v>558</v>
      </c>
      <c r="AF217" s="209" t="s">
        <v>470</v>
      </c>
      <c r="AG217" s="219">
        <v>5889002</v>
      </c>
      <c r="AH217" s="209" t="s">
        <v>470</v>
      </c>
      <c r="AI217" s="221">
        <v>45188</v>
      </c>
      <c r="AJ217" s="209" t="s">
        <v>471</v>
      </c>
      <c r="AK217" s="209" t="s">
        <v>472</v>
      </c>
      <c r="AL217" s="209" t="s">
        <v>472</v>
      </c>
      <c r="AM217" s="209" t="s">
        <v>472</v>
      </c>
      <c r="AN217" s="209" t="s">
        <v>472</v>
      </c>
      <c r="AO217" s="209" t="s">
        <v>472</v>
      </c>
      <c r="AP217" s="209" t="s">
        <v>472</v>
      </c>
      <c r="AQ217" s="209" t="s">
        <v>472</v>
      </c>
      <c r="AR217" s="209" t="s">
        <v>472</v>
      </c>
      <c r="AS217" s="209" t="s">
        <v>472</v>
      </c>
      <c r="AT217" s="209" t="s">
        <v>472</v>
      </c>
      <c r="AU217" s="209" t="s">
        <v>472</v>
      </c>
      <c r="AV217" s="209" t="s">
        <v>472</v>
      </c>
      <c r="AW217" s="209" t="s">
        <v>472</v>
      </c>
      <c r="AX217" s="209" t="s">
        <v>472</v>
      </c>
      <c r="AY217" s="209" t="s">
        <v>472</v>
      </c>
      <c r="AZ217" s="209" t="s">
        <v>472</v>
      </c>
      <c r="BA217" s="209" t="s">
        <v>472</v>
      </c>
      <c r="BB217" s="209" t="s">
        <v>472</v>
      </c>
      <c r="BC217" s="209" t="s">
        <v>472</v>
      </c>
      <c r="BD217" s="209" t="s">
        <v>472</v>
      </c>
      <c r="BE217" s="209" t="s">
        <v>472</v>
      </c>
      <c r="BF217" s="209" t="s">
        <v>472</v>
      </c>
      <c r="BG217" s="209" t="s">
        <v>472</v>
      </c>
      <c r="BH217" s="209" t="s">
        <v>472</v>
      </c>
      <c r="BI217" s="209" t="s">
        <v>472</v>
      </c>
      <c r="BJ217" s="209" t="s">
        <v>472</v>
      </c>
      <c r="BK217" s="209" t="s">
        <v>472</v>
      </c>
      <c r="BL217" s="209" t="s">
        <v>472</v>
      </c>
      <c r="BM217" s="209" t="s">
        <v>472</v>
      </c>
      <c r="BN217" s="209" t="s">
        <v>472</v>
      </c>
      <c r="BO217" s="209" t="s">
        <v>472</v>
      </c>
      <c r="BP217" s="209" t="s">
        <v>472</v>
      </c>
      <c r="BQ217" s="209" t="s">
        <v>472</v>
      </c>
      <c r="BR217" s="209" t="s">
        <v>472</v>
      </c>
      <c r="BS217" s="209" t="s">
        <v>472</v>
      </c>
      <c r="BT217" s="209" t="s">
        <v>472</v>
      </c>
      <c r="BU217" s="209" t="s">
        <v>472</v>
      </c>
      <c r="BV217" s="209" t="s">
        <v>472</v>
      </c>
      <c r="BW217" s="209" t="s">
        <v>472</v>
      </c>
      <c r="BX217" s="209" t="s">
        <v>472</v>
      </c>
      <c r="BY217" s="209" t="s">
        <v>472</v>
      </c>
      <c r="BZ217" s="209" t="s">
        <v>472</v>
      </c>
      <c r="CA217" s="209" t="s">
        <v>472</v>
      </c>
      <c r="CB217" s="209" t="s">
        <v>472</v>
      </c>
      <c r="CC217" s="209" t="s">
        <v>472</v>
      </c>
      <c r="CD217" s="209" t="s">
        <v>472</v>
      </c>
      <c r="CE217" s="209" t="s">
        <v>472</v>
      </c>
      <c r="CF217" s="209" t="s">
        <v>472</v>
      </c>
      <c r="CG217" s="209" t="s">
        <v>472</v>
      </c>
      <c r="CH217" s="209" t="s">
        <v>472</v>
      </c>
      <c r="CI217" s="209" t="s">
        <v>472</v>
      </c>
      <c r="CJ217" s="209" t="s">
        <v>472</v>
      </c>
      <c r="CK217" s="209" t="s">
        <v>472</v>
      </c>
      <c r="CL217" s="209" t="s">
        <v>472</v>
      </c>
      <c r="CM217" s="209" t="s">
        <v>472</v>
      </c>
      <c r="CN217" s="209" t="s">
        <v>472</v>
      </c>
      <c r="CO217" s="209" t="s">
        <v>472</v>
      </c>
      <c r="CP217" s="209" t="s">
        <v>472</v>
      </c>
      <c r="CQ217" s="209" t="s">
        <v>472</v>
      </c>
      <c r="CR217" s="209" t="s">
        <v>472</v>
      </c>
      <c r="CS217" s="209" t="s">
        <v>472</v>
      </c>
      <c r="CT217" s="209" t="s">
        <v>472</v>
      </c>
      <c r="CU217" s="209" t="s">
        <v>472</v>
      </c>
      <c r="CV217" s="209" t="s">
        <v>472</v>
      </c>
      <c r="CW217" s="209" t="s">
        <v>472</v>
      </c>
      <c r="CX217" s="209" t="s">
        <v>472</v>
      </c>
      <c r="CY217" s="209" t="s">
        <v>472</v>
      </c>
      <c r="CZ217" s="209" t="s">
        <v>472</v>
      </c>
      <c r="DA217" s="209" t="s">
        <v>472</v>
      </c>
      <c r="DB217" s="209" t="s">
        <v>472</v>
      </c>
      <c r="DC217" s="209" t="s">
        <v>472</v>
      </c>
    </row>
    <row r="218" spans="1:107">
      <c r="A218" s="213" t="s">
        <v>460</v>
      </c>
      <c r="B218" s="209">
        <v>2501</v>
      </c>
      <c r="C218" s="209">
        <v>2501</v>
      </c>
      <c r="D218" s="215">
        <v>9081</v>
      </c>
      <c r="E218" s="216">
        <f t="shared" si="9"/>
        <v>9081</v>
      </c>
      <c r="F218" s="217">
        <v>45688</v>
      </c>
      <c r="G218" s="215" t="s">
        <v>148</v>
      </c>
      <c r="H218" s="215" t="s">
        <v>469</v>
      </c>
      <c r="I218" s="209">
        <v>2021</v>
      </c>
      <c r="J218" s="209" t="s">
        <v>461</v>
      </c>
      <c r="K218" s="209" t="s">
        <v>462</v>
      </c>
      <c r="L218" s="218">
        <v>1357092</v>
      </c>
      <c r="M218" s="209" t="s">
        <v>463</v>
      </c>
      <c r="N218" s="209" t="s">
        <v>464</v>
      </c>
      <c r="O218" s="209" t="s">
        <v>465</v>
      </c>
      <c r="P218" s="217">
        <v>45478</v>
      </c>
      <c r="Q218" s="217" t="s">
        <v>558</v>
      </c>
      <c r="R218" s="209" t="s">
        <v>464</v>
      </c>
      <c r="S218" s="209" t="s">
        <v>466</v>
      </c>
      <c r="T218" s="209">
        <v>4</v>
      </c>
      <c r="U218" s="218">
        <v>0</v>
      </c>
      <c r="V218" s="219">
        <v>0</v>
      </c>
      <c r="W218" s="209" t="s">
        <v>467</v>
      </c>
      <c r="X218" s="209" t="s">
        <v>468</v>
      </c>
      <c r="Y218" s="209" t="s">
        <v>468</v>
      </c>
      <c r="Z218" s="209" t="s">
        <v>469</v>
      </c>
      <c r="AA218" s="213" t="s">
        <v>460</v>
      </c>
      <c r="AB218" s="216">
        <f t="shared" si="10"/>
        <v>2501</v>
      </c>
      <c r="AC218" s="216">
        <v>7333</v>
      </c>
      <c r="AD218" s="216">
        <f t="shared" si="11"/>
        <v>7333</v>
      </c>
      <c r="AE218" s="209" t="s">
        <v>558</v>
      </c>
      <c r="AF218" s="209" t="s">
        <v>470</v>
      </c>
      <c r="AG218" s="219">
        <v>6369024</v>
      </c>
      <c r="AH218" s="209" t="s">
        <v>470</v>
      </c>
      <c r="AI218" s="221">
        <v>45183</v>
      </c>
      <c r="AJ218" s="209" t="s">
        <v>471</v>
      </c>
      <c r="AK218" s="209" t="s">
        <v>472</v>
      </c>
      <c r="AL218" s="209" t="s">
        <v>472</v>
      </c>
      <c r="AM218" s="209" t="s">
        <v>472</v>
      </c>
      <c r="AN218" s="209" t="s">
        <v>472</v>
      </c>
      <c r="AO218" s="209" t="s">
        <v>472</v>
      </c>
      <c r="AP218" s="209" t="s">
        <v>472</v>
      </c>
      <c r="AQ218" s="209" t="s">
        <v>472</v>
      </c>
      <c r="AR218" s="209" t="s">
        <v>472</v>
      </c>
      <c r="AS218" s="209" t="s">
        <v>472</v>
      </c>
      <c r="AT218" s="209" t="s">
        <v>472</v>
      </c>
      <c r="AU218" s="209" t="s">
        <v>472</v>
      </c>
      <c r="AV218" s="209" t="s">
        <v>472</v>
      </c>
      <c r="AW218" s="209" t="s">
        <v>472</v>
      </c>
      <c r="AX218" s="209" t="s">
        <v>472</v>
      </c>
      <c r="AY218" s="209" t="s">
        <v>472</v>
      </c>
      <c r="AZ218" s="209" t="s">
        <v>472</v>
      </c>
      <c r="BA218" s="209" t="s">
        <v>472</v>
      </c>
      <c r="BB218" s="209" t="s">
        <v>472</v>
      </c>
      <c r="BC218" s="209" t="s">
        <v>472</v>
      </c>
      <c r="BD218" s="209" t="s">
        <v>472</v>
      </c>
      <c r="BE218" s="209" t="s">
        <v>472</v>
      </c>
      <c r="BF218" s="209" t="s">
        <v>472</v>
      </c>
      <c r="BG218" s="209" t="s">
        <v>472</v>
      </c>
      <c r="BH218" s="209" t="s">
        <v>472</v>
      </c>
      <c r="BI218" s="209" t="s">
        <v>472</v>
      </c>
      <c r="BJ218" s="209" t="s">
        <v>472</v>
      </c>
      <c r="BK218" s="209" t="s">
        <v>472</v>
      </c>
      <c r="BL218" s="209" t="s">
        <v>472</v>
      </c>
      <c r="BM218" s="209" t="s">
        <v>472</v>
      </c>
      <c r="BN218" s="209" t="s">
        <v>472</v>
      </c>
      <c r="BO218" s="209" t="s">
        <v>472</v>
      </c>
      <c r="BP218" s="209" t="s">
        <v>472</v>
      </c>
      <c r="BQ218" s="209" t="s">
        <v>472</v>
      </c>
      <c r="BR218" s="209" t="s">
        <v>472</v>
      </c>
      <c r="BS218" s="209" t="s">
        <v>472</v>
      </c>
      <c r="BT218" s="209" t="s">
        <v>472</v>
      </c>
      <c r="BU218" s="209" t="s">
        <v>472</v>
      </c>
      <c r="BV218" s="209" t="s">
        <v>472</v>
      </c>
      <c r="BW218" s="209" t="s">
        <v>472</v>
      </c>
      <c r="BX218" s="209" t="s">
        <v>472</v>
      </c>
      <c r="BY218" s="209" t="s">
        <v>472</v>
      </c>
      <c r="BZ218" s="209" t="s">
        <v>472</v>
      </c>
      <c r="CA218" s="209" t="s">
        <v>472</v>
      </c>
      <c r="CB218" s="209" t="s">
        <v>472</v>
      </c>
      <c r="CC218" s="209" t="s">
        <v>472</v>
      </c>
      <c r="CD218" s="209" t="s">
        <v>472</v>
      </c>
      <c r="CE218" s="209" t="s">
        <v>472</v>
      </c>
      <c r="CF218" s="209" t="s">
        <v>472</v>
      </c>
      <c r="CG218" s="209" t="s">
        <v>472</v>
      </c>
      <c r="CH218" s="209" t="s">
        <v>472</v>
      </c>
      <c r="CI218" s="209" t="s">
        <v>472</v>
      </c>
      <c r="CJ218" s="209" t="s">
        <v>472</v>
      </c>
      <c r="CK218" s="209" t="s">
        <v>472</v>
      </c>
      <c r="CL218" s="209" t="s">
        <v>472</v>
      </c>
      <c r="CM218" s="209" t="s">
        <v>472</v>
      </c>
      <c r="CN218" s="209" t="s">
        <v>472</v>
      </c>
      <c r="CO218" s="209" t="s">
        <v>472</v>
      </c>
      <c r="CP218" s="209" t="s">
        <v>472</v>
      </c>
      <c r="CQ218" s="209" t="s">
        <v>472</v>
      </c>
      <c r="CR218" s="209" t="s">
        <v>472</v>
      </c>
      <c r="CS218" s="209" t="s">
        <v>472</v>
      </c>
      <c r="CT218" s="209" t="s">
        <v>472</v>
      </c>
      <c r="CU218" s="209" t="s">
        <v>472</v>
      </c>
      <c r="CV218" s="209" t="s">
        <v>472</v>
      </c>
      <c r="CW218" s="209" t="s">
        <v>472</v>
      </c>
      <c r="CX218" s="209" t="s">
        <v>472</v>
      </c>
      <c r="CY218" s="209" t="s">
        <v>472</v>
      </c>
      <c r="CZ218" s="209" t="s">
        <v>472</v>
      </c>
      <c r="DA218" s="209" t="s">
        <v>472</v>
      </c>
      <c r="DB218" s="209" t="s">
        <v>472</v>
      </c>
      <c r="DC218" s="209" t="s">
        <v>472</v>
      </c>
    </row>
    <row r="219" spans="1:107">
      <c r="A219" s="213" t="s">
        <v>460</v>
      </c>
      <c r="B219" s="209">
        <v>2502</v>
      </c>
      <c r="C219" s="209">
        <v>2502</v>
      </c>
      <c r="D219" s="215">
        <v>11282</v>
      </c>
      <c r="E219" s="216">
        <f t="shared" si="9"/>
        <v>11282</v>
      </c>
      <c r="F219" s="217">
        <v>45688</v>
      </c>
      <c r="G219" s="215" t="s">
        <v>148</v>
      </c>
      <c r="H219" s="215" t="s">
        <v>469</v>
      </c>
      <c r="I219" s="209">
        <v>2021</v>
      </c>
      <c r="J219" s="209" t="s">
        <v>461</v>
      </c>
      <c r="K219" s="209" t="s">
        <v>462</v>
      </c>
      <c r="L219" s="218">
        <v>3328560</v>
      </c>
      <c r="M219" s="209" t="s">
        <v>463</v>
      </c>
      <c r="N219" s="209" t="s">
        <v>464</v>
      </c>
      <c r="O219" s="209" t="s">
        <v>465</v>
      </c>
      <c r="P219" s="217">
        <v>45471</v>
      </c>
      <c r="Q219" s="217" t="s">
        <v>559</v>
      </c>
      <c r="R219" s="209" t="s">
        <v>464</v>
      </c>
      <c r="S219" s="209" t="s">
        <v>466</v>
      </c>
      <c r="T219" s="209">
        <v>7</v>
      </c>
      <c r="U219" s="218">
        <v>0</v>
      </c>
      <c r="V219" s="219">
        <v>0</v>
      </c>
      <c r="W219" s="209" t="s">
        <v>467</v>
      </c>
      <c r="X219" s="209" t="s">
        <v>468</v>
      </c>
      <c r="Y219" s="209" t="s">
        <v>468</v>
      </c>
      <c r="Z219" s="209" t="s">
        <v>469</v>
      </c>
      <c r="AA219" s="213" t="s">
        <v>460</v>
      </c>
      <c r="AB219" s="216">
        <f t="shared" si="10"/>
        <v>2502</v>
      </c>
      <c r="AC219" s="216">
        <v>210</v>
      </c>
      <c r="AD219" s="216">
        <f t="shared" si="11"/>
        <v>210</v>
      </c>
      <c r="AE219" s="209" t="s">
        <v>559</v>
      </c>
      <c r="AF219" s="209" t="s">
        <v>470</v>
      </c>
      <c r="AG219" s="219">
        <v>9947508</v>
      </c>
      <c r="AH219" s="209" t="s">
        <v>470</v>
      </c>
      <c r="AI219" s="221">
        <v>45208</v>
      </c>
      <c r="AJ219" s="209" t="s">
        <v>471</v>
      </c>
      <c r="AK219" s="209" t="s">
        <v>472</v>
      </c>
      <c r="AL219" s="209" t="s">
        <v>472</v>
      </c>
      <c r="AM219" s="209" t="s">
        <v>472</v>
      </c>
      <c r="AN219" s="209" t="s">
        <v>472</v>
      </c>
      <c r="AO219" s="209" t="s">
        <v>472</v>
      </c>
      <c r="AP219" s="209" t="s">
        <v>472</v>
      </c>
      <c r="AQ219" s="209" t="s">
        <v>472</v>
      </c>
      <c r="AR219" s="209" t="s">
        <v>472</v>
      </c>
      <c r="AS219" s="209" t="s">
        <v>472</v>
      </c>
      <c r="AT219" s="209" t="s">
        <v>472</v>
      </c>
      <c r="AU219" s="209" t="s">
        <v>472</v>
      </c>
      <c r="AV219" s="209" t="s">
        <v>472</v>
      </c>
      <c r="AW219" s="209" t="s">
        <v>472</v>
      </c>
      <c r="AX219" s="209" t="s">
        <v>472</v>
      </c>
      <c r="AY219" s="209" t="s">
        <v>472</v>
      </c>
      <c r="AZ219" s="209" t="s">
        <v>472</v>
      </c>
      <c r="BA219" s="209" t="s">
        <v>472</v>
      </c>
      <c r="BB219" s="209" t="s">
        <v>472</v>
      </c>
      <c r="BC219" s="209" t="s">
        <v>472</v>
      </c>
      <c r="BD219" s="209" t="s">
        <v>472</v>
      </c>
      <c r="BE219" s="209" t="s">
        <v>472</v>
      </c>
      <c r="BF219" s="209" t="s">
        <v>472</v>
      </c>
      <c r="BG219" s="209" t="s">
        <v>472</v>
      </c>
      <c r="BH219" s="209" t="s">
        <v>472</v>
      </c>
      <c r="BI219" s="209" t="s">
        <v>472</v>
      </c>
      <c r="BJ219" s="209" t="s">
        <v>472</v>
      </c>
      <c r="BK219" s="209" t="s">
        <v>472</v>
      </c>
      <c r="BL219" s="209" t="s">
        <v>472</v>
      </c>
      <c r="BM219" s="209" t="s">
        <v>472</v>
      </c>
      <c r="BN219" s="209" t="s">
        <v>472</v>
      </c>
      <c r="BO219" s="209" t="s">
        <v>472</v>
      </c>
      <c r="BP219" s="209" t="s">
        <v>472</v>
      </c>
      <c r="BQ219" s="209" t="s">
        <v>472</v>
      </c>
      <c r="BR219" s="209" t="s">
        <v>472</v>
      </c>
      <c r="BS219" s="209" t="s">
        <v>472</v>
      </c>
      <c r="BT219" s="209" t="s">
        <v>472</v>
      </c>
      <c r="BU219" s="209" t="s">
        <v>472</v>
      </c>
      <c r="BV219" s="209" t="s">
        <v>472</v>
      </c>
      <c r="BW219" s="209" t="s">
        <v>472</v>
      </c>
      <c r="BX219" s="209" t="s">
        <v>472</v>
      </c>
      <c r="BY219" s="209" t="s">
        <v>472</v>
      </c>
      <c r="BZ219" s="209" t="s">
        <v>472</v>
      </c>
      <c r="CA219" s="209" t="s">
        <v>472</v>
      </c>
      <c r="CB219" s="209" t="s">
        <v>472</v>
      </c>
      <c r="CC219" s="209" t="s">
        <v>472</v>
      </c>
      <c r="CD219" s="209" t="s">
        <v>472</v>
      </c>
      <c r="CE219" s="209" t="s">
        <v>472</v>
      </c>
      <c r="CF219" s="209" t="s">
        <v>472</v>
      </c>
      <c r="CG219" s="209" t="s">
        <v>472</v>
      </c>
      <c r="CH219" s="209" t="s">
        <v>472</v>
      </c>
      <c r="CI219" s="209" t="s">
        <v>472</v>
      </c>
      <c r="CJ219" s="209" t="s">
        <v>472</v>
      </c>
      <c r="CK219" s="209" t="s">
        <v>472</v>
      </c>
      <c r="CL219" s="209" t="s">
        <v>472</v>
      </c>
      <c r="CM219" s="209" t="s">
        <v>472</v>
      </c>
      <c r="CN219" s="209" t="s">
        <v>472</v>
      </c>
      <c r="CO219" s="209" t="s">
        <v>472</v>
      </c>
      <c r="CP219" s="209" t="s">
        <v>472</v>
      </c>
      <c r="CQ219" s="209" t="s">
        <v>472</v>
      </c>
      <c r="CR219" s="209" t="s">
        <v>472</v>
      </c>
      <c r="CS219" s="209" t="s">
        <v>472</v>
      </c>
      <c r="CT219" s="209" t="s">
        <v>472</v>
      </c>
      <c r="CU219" s="209" t="s">
        <v>472</v>
      </c>
      <c r="CV219" s="209" t="s">
        <v>472</v>
      </c>
      <c r="CW219" s="209" t="s">
        <v>472</v>
      </c>
      <c r="CX219" s="209" t="s">
        <v>472</v>
      </c>
      <c r="CY219" s="209" t="s">
        <v>472</v>
      </c>
      <c r="CZ219" s="209" t="s">
        <v>472</v>
      </c>
      <c r="DA219" s="209" t="s">
        <v>472</v>
      </c>
      <c r="DB219" s="209" t="s">
        <v>472</v>
      </c>
      <c r="DC219" s="209" t="s">
        <v>472</v>
      </c>
    </row>
    <row r="220" spans="1:107">
      <c r="A220" s="213" t="s">
        <v>460</v>
      </c>
      <c r="B220" s="209">
        <v>2504</v>
      </c>
      <c r="C220" s="209">
        <v>2504</v>
      </c>
      <c r="D220" s="215">
        <v>11302</v>
      </c>
      <c r="E220" s="216">
        <f t="shared" si="9"/>
        <v>11302</v>
      </c>
      <c r="F220" s="217">
        <v>45688</v>
      </c>
      <c r="G220" s="215" t="s">
        <v>148</v>
      </c>
      <c r="H220" s="215" t="s">
        <v>469</v>
      </c>
      <c r="I220" s="209">
        <v>2021</v>
      </c>
      <c r="J220" s="209" t="s">
        <v>461</v>
      </c>
      <c r="K220" s="209" t="s">
        <v>462</v>
      </c>
      <c r="L220" s="218">
        <v>3711159</v>
      </c>
      <c r="M220" s="209" t="s">
        <v>463</v>
      </c>
      <c r="N220" s="209" t="s">
        <v>464</v>
      </c>
      <c r="O220" s="209" t="s">
        <v>465</v>
      </c>
      <c r="P220" s="217">
        <v>45475</v>
      </c>
      <c r="Q220" s="217" t="s">
        <v>558</v>
      </c>
      <c r="R220" s="209" t="s">
        <v>464</v>
      </c>
      <c r="S220" s="209" t="s">
        <v>466</v>
      </c>
      <c r="T220" s="209">
        <v>5</v>
      </c>
      <c r="U220" s="218">
        <v>0</v>
      </c>
      <c r="V220" s="219">
        <v>0</v>
      </c>
      <c r="W220" s="209" t="s">
        <v>467</v>
      </c>
      <c r="X220" s="209" t="s">
        <v>468</v>
      </c>
      <c r="Y220" s="209" t="s">
        <v>468</v>
      </c>
      <c r="Z220" s="209" t="s">
        <v>469</v>
      </c>
      <c r="AA220" s="213" t="s">
        <v>460</v>
      </c>
      <c r="AB220" s="216">
        <f t="shared" si="10"/>
        <v>2504</v>
      </c>
      <c r="AC220" s="216">
        <v>8455</v>
      </c>
      <c r="AD220" s="216">
        <f t="shared" si="11"/>
        <v>8455</v>
      </c>
      <c r="AE220" s="209" t="s">
        <v>558</v>
      </c>
      <c r="AF220" s="209" t="s">
        <v>470</v>
      </c>
      <c r="AG220" s="219">
        <v>15833535</v>
      </c>
      <c r="AH220" s="209" t="s">
        <v>470</v>
      </c>
      <c r="AI220" s="221">
        <v>45238</v>
      </c>
      <c r="AJ220" s="209" t="s">
        <v>471</v>
      </c>
      <c r="AK220" s="209" t="s">
        <v>472</v>
      </c>
      <c r="AL220" s="209" t="s">
        <v>472</v>
      </c>
      <c r="AM220" s="209" t="s">
        <v>472</v>
      </c>
      <c r="AN220" s="209" t="s">
        <v>472</v>
      </c>
      <c r="AO220" s="209" t="s">
        <v>472</v>
      </c>
      <c r="AP220" s="209" t="s">
        <v>472</v>
      </c>
      <c r="AQ220" s="209" t="s">
        <v>472</v>
      </c>
      <c r="AR220" s="209" t="s">
        <v>472</v>
      </c>
      <c r="AS220" s="209" t="s">
        <v>472</v>
      </c>
      <c r="AT220" s="209" t="s">
        <v>472</v>
      </c>
      <c r="AU220" s="209" t="s">
        <v>472</v>
      </c>
      <c r="AV220" s="209" t="s">
        <v>472</v>
      </c>
      <c r="AW220" s="209" t="s">
        <v>472</v>
      </c>
      <c r="AX220" s="209" t="s">
        <v>472</v>
      </c>
      <c r="AY220" s="209" t="s">
        <v>472</v>
      </c>
      <c r="AZ220" s="209" t="s">
        <v>472</v>
      </c>
      <c r="BA220" s="209" t="s">
        <v>472</v>
      </c>
      <c r="BB220" s="209" t="s">
        <v>472</v>
      </c>
      <c r="BC220" s="209" t="s">
        <v>472</v>
      </c>
      <c r="BD220" s="209" t="s">
        <v>472</v>
      </c>
      <c r="BE220" s="209" t="s">
        <v>472</v>
      </c>
      <c r="BF220" s="209" t="s">
        <v>472</v>
      </c>
      <c r="BG220" s="209" t="s">
        <v>472</v>
      </c>
      <c r="BH220" s="209" t="s">
        <v>472</v>
      </c>
      <c r="BI220" s="209" t="s">
        <v>472</v>
      </c>
      <c r="BJ220" s="209" t="s">
        <v>472</v>
      </c>
      <c r="BK220" s="209" t="s">
        <v>472</v>
      </c>
      <c r="BL220" s="209" t="s">
        <v>472</v>
      </c>
      <c r="BM220" s="209" t="s">
        <v>472</v>
      </c>
      <c r="BN220" s="209" t="s">
        <v>472</v>
      </c>
      <c r="BO220" s="209" t="s">
        <v>472</v>
      </c>
      <c r="BP220" s="209" t="s">
        <v>472</v>
      </c>
      <c r="BQ220" s="209" t="s">
        <v>472</v>
      </c>
      <c r="BR220" s="209" t="s">
        <v>472</v>
      </c>
      <c r="BS220" s="209" t="s">
        <v>472</v>
      </c>
      <c r="BT220" s="209" t="s">
        <v>472</v>
      </c>
      <c r="BU220" s="209" t="s">
        <v>472</v>
      </c>
      <c r="BV220" s="209" t="s">
        <v>472</v>
      </c>
      <c r="BW220" s="209" t="s">
        <v>472</v>
      </c>
      <c r="BX220" s="209" t="s">
        <v>472</v>
      </c>
      <c r="BY220" s="209" t="s">
        <v>472</v>
      </c>
      <c r="BZ220" s="209" t="s">
        <v>472</v>
      </c>
      <c r="CA220" s="209" t="s">
        <v>472</v>
      </c>
      <c r="CB220" s="209" t="s">
        <v>472</v>
      </c>
      <c r="CC220" s="209" t="s">
        <v>472</v>
      </c>
      <c r="CD220" s="209" t="s">
        <v>472</v>
      </c>
      <c r="CE220" s="209" t="s">
        <v>472</v>
      </c>
      <c r="CF220" s="209" t="s">
        <v>472</v>
      </c>
      <c r="CG220" s="209" t="s">
        <v>472</v>
      </c>
      <c r="CH220" s="209" t="s">
        <v>472</v>
      </c>
      <c r="CI220" s="209" t="s">
        <v>472</v>
      </c>
      <c r="CJ220" s="209" t="s">
        <v>472</v>
      </c>
      <c r="CK220" s="209" t="s">
        <v>472</v>
      </c>
      <c r="CL220" s="209" t="s">
        <v>472</v>
      </c>
      <c r="CM220" s="209" t="s">
        <v>472</v>
      </c>
      <c r="CN220" s="209" t="s">
        <v>472</v>
      </c>
      <c r="CO220" s="209" t="s">
        <v>472</v>
      </c>
      <c r="CP220" s="209" t="s">
        <v>472</v>
      </c>
      <c r="CQ220" s="209" t="s">
        <v>472</v>
      </c>
      <c r="CR220" s="209" t="s">
        <v>472</v>
      </c>
      <c r="CS220" s="209" t="s">
        <v>472</v>
      </c>
      <c r="CT220" s="209" t="s">
        <v>472</v>
      </c>
      <c r="CU220" s="209" t="s">
        <v>472</v>
      </c>
      <c r="CV220" s="209" t="s">
        <v>472</v>
      </c>
      <c r="CW220" s="209" t="s">
        <v>472</v>
      </c>
      <c r="CX220" s="209" t="s">
        <v>472</v>
      </c>
      <c r="CY220" s="209" t="s">
        <v>472</v>
      </c>
      <c r="CZ220" s="209" t="s">
        <v>472</v>
      </c>
      <c r="DA220" s="209" t="s">
        <v>472</v>
      </c>
      <c r="DB220" s="209" t="s">
        <v>472</v>
      </c>
      <c r="DC220" s="209" t="s">
        <v>472</v>
      </c>
    </row>
    <row r="221" spans="1:107">
      <c r="A221" s="213" t="s">
        <v>460</v>
      </c>
      <c r="B221" s="209">
        <v>2507</v>
      </c>
      <c r="C221" s="209">
        <v>2507</v>
      </c>
      <c r="D221" s="215">
        <v>11374</v>
      </c>
      <c r="E221" s="216">
        <f t="shared" si="9"/>
        <v>11374</v>
      </c>
      <c r="F221" s="217">
        <v>45688</v>
      </c>
      <c r="G221" s="215" t="s">
        <v>148</v>
      </c>
      <c r="H221" s="215" t="s">
        <v>469</v>
      </c>
      <c r="I221" s="209">
        <v>2021</v>
      </c>
      <c r="J221" s="209" t="s">
        <v>461</v>
      </c>
      <c r="K221" s="209" t="s">
        <v>462</v>
      </c>
      <c r="L221" s="218">
        <v>15693236</v>
      </c>
      <c r="M221" s="209" t="s">
        <v>463</v>
      </c>
      <c r="N221" s="209" t="s">
        <v>464</v>
      </c>
      <c r="O221" s="209" t="s">
        <v>465</v>
      </c>
      <c r="P221" s="217">
        <v>45471</v>
      </c>
      <c r="Q221" s="217" t="s">
        <v>558</v>
      </c>
      <c r="R221" s="209" t="s">
        <v>464</v>
      </c>
      <c r="S221" s="209" t="s">
        <v>466</v>
      </c>
      <c r="T221" s="209">
        <v>3</v>
      </c>
      <c r="U221" s="218">
        <v>0</v>
      </c>
      <c r="V221" s="219">
        <v>0</v>
      </c>
      <c r="W221" s="209" t="s">
        <v>467</v>
      </c>
      <c r="X221" s="209" t="s">
        <v>468</v>
      </c>
      <c r="Y221" s="209" t="s">
        <v>468</v>
      </c>
      <c r="Z221" s="209" t="s">
        <v>469</v>
      </c>
      <c r="AA221" s="213" t="s">
        <v>460</v>
      </c>
      <c r="AB221" s="216">
        <f t="shared" si="10"/>
        <v>2507</v>
      </c>
      <c r="AC221" s="216">
        <v>7857</v>
      </c>
      <c r="AD221" s="216">
        <f t="shared" si="11"/>
        <v>7857</v>
      </c>
      <c r="AE221" s="209" t="s">
        <v>558</v>
      </c>
      <c r="AF221" s="209" t="s">
        <v>470</v>
      </c>
      <c r="AG221" s="219">
        <v>75251665</v>
      </c>
      <c r="AH221" s="209" t="s">
        <v>470</v>
      </c>
      <c r="AI221" s="221">
        <v>45330</v>
      </c>
      <c r="AJ221" s="209" t="s">
        <v>471</v>
      </c>
      <c r="AK221" s="209" t="s">
        <v>472</v>
      </c>
      <c r="AL221" s="209" t="s">
        <v>472</v>
      </c>
      <c r="AM221" s="209" t="s">
        <v>472</v>
      </c>
      <c r="AN221" s="209" t="s">
        <v>472</v>
      </c>
      <c r="AO221" s="209" t="s">
        <v>472</v>
      </c>
      <c r="AP221" s="209" t="s">
        <v>472</v>
      </c>
      <c r="AQ221" s="209" t="s">
        <v>472</v>
      </c>
      <c r="AR221" s="209" t="s">
        <v>472</v>
      </c>
      <c r="AS221" s="209" t="s">
        <v>472</v>
      </c>
      <c r="AT221" s="209" t="s">
        <v>472</v>
      </c>
      <c r="AU221" s="209" t="s">
        <v>472</v>
      </c>
      <c r="AV221" s="209" t="s">
        <v>472</v>
      </c>
      <c r="AW221" s="209" t="s">
        <v>472</v>
      </c>
      <c r="AX221" s="209" t="s">
        <v>472</v>
      </c>
      <c r="AY221" s="209" t="s">
        <v>472</v>
      </c>
      <c r="AZ221" s="209" t="s">
        <v>472</v>
      </c>
      <c r="BA221" s="209" t="s">
        <v>472</v>
      </c>
      <c r="BB221" s="209" t="s">
        <v>472</v>
      </c>
      <c r="BC221" s="209" t="s">
        <v>472</v>
      </c>
      <c r="BD221" s="209" t="s">
        <v>472</v>
      </c>
      <c r="BE221" s="209" t="s">
        <v>472</v>
      </c>
      <c r="BF221" s="209" t="s">
        <v>472</v>
      </c>
      <c r="BG221" s="209" t="s">
        <v>472</v>
      </c>
      <c r="BH221" s="209" t="s">
        <v>472</v>
      </c>
      <c r="BI221" s="209" t="s">
        <v>472</v>
      </c>
      <c r="BJ221" s="209" t="s">
        <v>472</v>
      </c>
      <c r="BK221" s="209" t="s">
        <v>472</v>
      </c>
      <c r="BL221" s="209" t="s">
        <v>472</v>
      </c>
      <c r="BM221" s="209" t="s">
        <v>472</v>
      </c>
      <c r="BN221" s="209" t="s">
        <v>472</v>
      </c>
      <c r="BO221" s="209" t="s">
        <v>472</v>
      </c>
      <c r="BP221" s="209" t="s">
        <v>472</v>
      </c>
      <c r="BQ221" s="209" t="s">
        <v>472</v>
      </c>
      <c r="BR221" s="209" t="s">
        <v>472</v>
      </c>
      <c r="BS221" s="209" t="s">
        <v>472</v>
      </c>
      <c r="BT221" s="209" t="s">
        <v>472</v>
      </c>
      <c r="BU221" s="209" t="s">
        <v>472</v>
      </c>
      <c r="BV221" s="209" t="s">
        <v>472</v>
      </c>
      <c r="BW221" s="209" t="s">
        <v>472</v>
      </c>
      <c r="BX221" s="209" t="s">
        <v>472</v>
      </c>
      <c r="BY221" s="209" t="s">
        <v>472</v>
      </c>
      <c r="BZ221" s="209" t="s">
        <v>472</v>
      </c>
      <c r="CA221" s="209" t="s">
        <v>472</v>
      </c>
      <c r="CB221" s="209" t="s">
        <v>472</v>
      </c>
      <c r="CC221" s="209" t="s">
        <v>472</v>
      </c>
      <c r="CD221" s="209" t="s">
        <v>472</v>
      </c>
      <c r="CE221" s="209" t="s">
        <v>472</v>
      </c>
      <c r="CF221" s="209" t="s">
        <v>472</v>
      </c>
      <c r="CG221" s="209" t="s">
        <v>472</v>
      </c>
      <c r="CH221" s="209" t="s">
        <v>472</v>
      </c>
      <c r="CI221" s="209" t="s">
        <v>472</v>
      </c>
      <c r="CJ221" s="209" t="s">
        <v>472</v>
      </c>
      <c r="CK221" s="209" t="s">
        <v>472</v>
      </c>
      <c r="CL221" s="209" t="s">
        <v>472</v>
      </c>
      <c r="CM221" s="209" t="s">
        <v>472</v>
      </c>
      <c r="CN221" s="209" t="s">
        <v>472</v>
      </c>
      <c r="CO221" s="209" t="s">
        <v>472</v>
      </c>
      <c r="CP221" s="209" t="s">
        <v>472</v>
      </c>
      <c r="CQ221" s="209" t="s">
        <v>472</v>
      </c>
      <c r="CR221" s="209" t="s">
        <v>472</v>
      </c>
      <c r="CS221" s="209" t="s">
        <v>472</v>
      </c>
      <c r="CT221" s="209" t="s">
        <v>472</v>
      </c>
      <c r="CU221" s="209" t="s">
        <v>472</v>
      </c>
      <c r="CV221" s="209" t="s">
        <v>472</v>
      </c>
      <c r="CW221" s="209" t="s">
        <v>472</v>
      </c>
      <c r="CX221" s="209" t="s">
        <v>472</v>
      </c>
      <c r="CY221" s="209" t="s">
        <v>472</v>
      </c>
      <c r="CZ221" s="209" t="s">
        <v>472</v>
      </c>
      <c r="DA221" s="209" t="s">
        <v>472</v>
      </c>
      <c r="DB221" s="209" t="s">
        <v>472</v>
      </c>
      <c r="DC221" s="209" t="s">
        <v>472</v>
      </c>
    </row>
    <row r="222" spans="1:107">
      <c r="A222" s="213" t="s">
        <v>460</v>
      </c>
      <c r="B222" s="209">
        <v>2508</v>
      </c>
      <c r="C222" s="209">
        <v>2508</v>
      </c>
      <c r="D222" s="215">
        <v>8786</v>
      </c>
      <c r="E222" s="216">
        <f t="shared" si="9"/>
        <v>8786</v>
      </c>
      <c r="F222" s="217">
        <v>45688</v>
      </c>
      <c r="G222" s="215" t="s">
        <v>148</v>
      </c>
      <c r="H222" s="215" t="s">
        <v>469</v>
      </c>
      <c r="I222" s="209">
        <v>2021</v>
      </c>
      <c r="J222" s="209" t="s">
        <v>461</v>
      </c>
      <c r="K222" s="209" t="s">
        <v>462</v>
      </c>
      <c r="L222" s="218">
        <v>1524840</v>
      </c>
      <c r="M222" s="209" t="s">
        <v>463</v>
      </c>
      <c r="N222" s="209" t="s">
        <v>464</v>
      </c>
      <c r="O222" s="209" t="s">
        <v>465</v>
      </c>
      <c r="P222" s="217">
        <v>45485</v>
      </c>
      <c r="Q222" s="217" t="s">
        <v>558</v>
      </c>
      <c r="R222" s="209" t="s">
        <v>464</v>
      </c>
      <c r="S222" s="209" t="s">
        <v>466</v>
      </c>
      <c r="T222" s="209">
        <v>6</v>
      </c>
      <c r="U222" s="218">
        <v>0</v>
      </c>
      <c r="V222" s="219">
        <v>0</v>
      </c>
      <c r="W222" s="209" t="s">
        <v>467</v>
      </c>
      <c r="X222" s="209" t="s">
        <v>468</v>
      </c>
      <c r="Y222" s="209" t="s">
        <v>468</v>
      </c>
      <c r="Z222" s="209" t="s">
        <v>469</v>
      </c>
      <c r="AA222" s="213" t="s">
        <v>460</v>
      </c>
      <c r="AB222" s="216">
        <f t="shared" si="10"/>
        <v>2508</v>
      </c>
      <c r="AC222" s="216">
        <v>7114</v>
      </c>
      <c r="AD222" s="216">
        <f t="shared" si="11"/>
        <v>7114</v>
      </c>
      <c r="AE222" s="209" t="s">
        <v>558</v>
      </c>
      <c r="AF222" s="209" t="s">
        <v>470</v>
      </c>
      <c r="AG222" s="219">
        <v>8529231</v>
      </c>
      <c r="AH222" s="209" t="s">
        <v>470</v>
      </c>
      <c r="AI222" s="221">
        <v>45351</v>
      </c>
      <c r="AJ222" s="209" t="s">
        <v>471</v>
      </c>
      <c r="AK222" s="209" t="s">
        <v>472</v>
      </c>
      <c r="AL222" s="209" t="s">
        <v>472</v>
      </c>
      <c r="AM222" s="209" t="s">
        <v>472</v>
      </c>
      <c r="AN222" s="209" t="s">
        <v>472</v>
      </c>
      <c r="AO222" s="209" t="s">
        <v>472</v>
      </c>
      <c r="AP222" s="209" t="s">
        <v>472</v>
      </c>
      <c r="AQ222" s="209" t="s">
        <v>472</v>
      </c>
      <c r="AR222" s="209" t="s">
        <v>472</v>
      </c>
      <c r="AS222" s="209" t="s">
        <v>472</v>
      </c>
      <c r="AT222" s="209" t="s">
        <v>472</v>
      </c>
      <c r="AU222" s="209" t="s">
        <v>472</v>
      </c>
      <c r="AV222" s="209" t="s">
        <v>472</v>
      </c>
      <c r="AW222" s="209" t="s">
        <v>472</v>
      </c>
      <c r="AX222" s="209" t="s">
        <v>472</v>
      </c>
      <c r="AY222" s="209" t="s">
        <v>472</v>
      </c>
      <c r="AZ222" s="209" t="s">
        <v>472</v>
      </c>
      <c r="BA222" s="209" t="s">
        <v>472</v>
      </c>
      <c r="BB222" s="209" t="s">
        <v>472</v>
      </c>
      <c r="BC222" s="209" t="s">
        <v>472</v>
      </c>
      <c r="BD222" s="209" t="s">
        <v>472</v>
      </c>
      <c r="BE222" s="209" t="s">
        <v>472</v>
      </c>
      <c r="BF222" s="209" t="s">
        <v>472</v>
      </c>
      <c r="BG222" s="209" t="s">
        <v>472</v>
      </c>
      <c r="BH222" s="209" t="s">
        <v>472</v>
      </c>
      <c r="BI222" s="209" t="s">
        <v>472</v>
      </c>
      <c r="BJ222" s="209" t="s">
        <v>472</v>
      </c>
      <c r="BK222" s="209" t="s">
        <v>472</v>
      </c>
      <c r="BL222" s="209" t="s">
        <v>472</v>
      </c>
      <c r="BM222" s="209" t="s">
        <v>472</v>
      </c>
      <c r="BN222" s="209" t="s">
        <v>472</v>
      </c>
      <c r="BO222" s="209" t="s">
        <v>472</v>
      </c>
      <c r="BP222" s="209" t="s">
        <v>472</v>
      </c>
      <c r="BQ222" s="209" t="s">
        <v>472</v>
      </c>
      <c r="BR222" s="209" t="s">
        <v>472</v>
      </c>
      <c r="BS222" s="209" t="s">
        <v>472</v>
      </c>
      <c r="BT222" s="209" t="s">
        <v>472</v>
      </c>
      <c r="BU222" s="209" t="s">
        <v>472</v>
      </c>
      <c r="BV222" s="209" t="s">
        <v>472</v>
      </c>
      <c r="BW222" s="209" t="s">
        <v>472</v>
      </c>
      <c r="BX222" s="209" t="s">
        <v>472</v>
      </c>
      <c r="BY222" s="209" t="s">
        <v>472</v>
      </c>
      <c r="BZ222" s="209" t="s">
        <v>472</v>
      </c>
      <c r="CA222" s="209" t="s">
        <v>472</v>
      </c>
      <c r="CB222" s="209" t="s">
        <v>472</v>
      </c>
      <c r="CC222" s="209" t="s">
        <v>472</v>
      </c>
      <c r="CD222" s="209" t="s">
        <v>472</v>
      </c>
      <c r="CE222" s="209" t="s">
        <v>472</v>
      </c>
      <c r="CF222" s="209" t="s">
        <v>472</v>
      </c>
      <c r="CG222" s="209" t="s">
        <v>472</v>
      </c>
      <c r="CH222" s="209" t="s">
        <v>472</v>
      </c>
      <c r="CI222" s="209" t="s">
        <v>472</v>
      </c>
      <c r="CJ222" s="209" t="s">
        <v>472</v>
      </c>
      <c r="CK222" s="209" t="s">
        <v>472</v>
      </c>
      <c r="CL222" s="209" t="s">
        <v>472</v>
      </c>
      <c r="CM222" s="209" t="s">
        <v>472</v>
      </c>
      <c r="CN222" s="209" t="s">
        <v>472</v>
      </c>
      <c r="CO222" s="209" t="s">
        <v>472</v>
      </c>
      <c r="CP222" s="209" t="s">
        <v>472</v>
      </c>
      <c r="CQ222" s="209" t="s">
        <v>472</v>
      </c>
      <c r="CR222" s="209" t="s">
        <v>472</v>
      </c>
      <c r="CS222" s="209" t="s">
        <v>472</v>
      </c>
      <c r="CT222" s="209" t="s">
        <v>472</v>
      </c>
      <c r="CU222" s="209" t="s">
        <v>472</v>
      </c>
      <c r="CV222" s="209" t="s">
        <v>472</v>
      </c>
      <c r="CW222" s="209" t="s">
        <v>472</v>
      </c>
      <c r="CX222" s="209" t="s">
        <v>472</v>
      </c>
      <c r="CY222" s="209" t="s">
        <v>472</v>
      </c>
      <c r="CZ222" s="209" t="s">
        <v>472</v>
      </c>
      <c r="DA222" s="209" t="s">
        <v>472</v>
      </c>
      <c r="DB222" s="209" t="s">
        <v>472</v>
      </c>
      <c r="DC222" s="209" t="s">
        <v>472</v>
      </c>
    </row>
    <row r="223" spans="1:107">
      <c r="A223" s="213" t="s">
        <v>460</v>
      </c>
      <c r="B223" s="209">
        <v>2510</v>
      </c>
      <c r="C223" s="209">
        <v>2510</v>
      </c>
      <c r="D223" s="215">
        <v>11359</v>
      </c>
      <c r="E223" s="216">
        <f t="shared" si="9"/>
        <v>11359</v>
      </c>
      <c r="F223" s="217">
        <v>45688</v>
      </c>
      <c r="G223" s="215" t="s">
        <v>148</v>
      </c>
      <c r="H223" s="215" t="s">
        <v>469</v>
      </c>
      <c r="I223" s="209">
        <v>2021</v>
      </c>
      <c r="J223" s="209" t="s">
        <v>461</v>
      </c>
      <c r="K223" s="209" t="s">
        <v>462</v>
      </c>
      <c r="L223" s="218">
        <v>952618</v>
      </c>
      <c r="M223" s="209" t="s">
        <v>463</v>
      </c>
      <c r="N223" s="209" t="s">
        <v>464</v>
      </c>
      <c r="O223" s="209" t="s">
        <v>465</v>
      </c>
      <c r="P223" s="217">
        <v>45485</v>
      </c>
      <c r="Q223" s="217" t="s">
        <v>560</v>
      </c>
      <c r="R223" s="209" t="s">
        <v>464</v>
      </c>
      <c r="S223" s="209" t="s">
        <v>466</v>
      </c>
      <c r="T223" s="209">
        <v>3</v>
      </c>
      <c r="U223" s="218">
        <v>0</v>
      </c>
      <c r="V223" s="219">
        <v>0</v>
      </c>
      <c r="W223" s="209" t="s">
        <v>467</v>
      </c>
      <c r="X223" s="209" t="s">
        <v>468</v>
      </c>
      <c r="Y223" s="209" t="s">
        <v>468</v>
      </c>
      <c r="Z223" s="209" t="s">
        <v>469</v>
      </c>
      <c r="AA223" s="213" t="s">
        <v>460</v>
      </c>
      <c r="AB223" s="216">
        <f t="shared" si="10"/>
        <v>2510</v>
      </c>
      <c r="AC223" s="216">
        <v>8464</v>
      </c>
      <c r="AD223" s="216">
        <f t="shared" si="11"/>
        <v>8464</v>
      </c>
      <c r="AE223" s="209" t="s">
        <v>560</v>
      </c>
      <c r="AF223" s="209" t="s">
        <v>470</v>
      </c>
      <c r="AG223" s="219">
        <v>7730782</v>
      </c>
      <c r="AH223" s="209" t="s">
        <v>470</v>
      </c>
      <c r="AI223" s="221">
        <v>45240</v>
      </c>
      <c r="AJ223" s="209" t="s">
        <v>471</v>
      </c>
      <c r="AK223" s="209" t="s">
        <v>472</v>
      </c>
      <c r="AL223" s="209" t="s">
        <v>472</v>
      </c>
      <c r="AM223" s="209" t="s">
        <v>472</v>
      </c>
      <c r="AN223" s="209" t="s">
        <v>472</v>
      </c>
      <c r="AO223" s="209" t="s">
        <v>472</v>
      </c>
      <c r="AP223" s="209" t="s">
        <v>472</v>
      </c>
      <c r="AQ223" s="209" t="s">
        <v>472</v>
      </c>
      <c r="AR223" s="209" t="s">
        <v>472</v>
      </c>
      <c r="AS223" s="209" t="s">
        <v>472</v>
      </c>
      <c r="AT223" s="209" t="s">
        <v>472</v>
      </c>
      <c r="AU223" s="209" t="s">
        <v>472</v>
      </c>
      <c r="AV223" s="209" t="s">
        <v>472</v>
      </c>
      <c r="AW223" s="209" t="s">
        <v>472</v>
      </c>
      <c r="AX223" s="209" t="s">
        <v>472</v>
      </c>
      <c r="AY223" s="209" t="s">
        <v>472</v>
      </c>
      <c r="AZ223" s="209" t="s">
        <v>472</v>
      </c>
      <c r="BA223" s="209" t="s">
        <v>472</v>
      </c>
      <c r="BB223" s="209" t="s">
        <v>472</v>
      </c>
      <c r="BC223" s="209" t="s">
        <v>472</v>
      </c>
      <c r="BD223" s="209" t="s">
        <v>472</v>
      </c>
      <c r="BE223" s="209" t="s">
        <v>472</v>
      </c>
      <c r="BF223" s="209" t="s">
        <v>472</v>
      </c>
      <c r="BG223" s="209" t="s">
        <v>472</v>
      </c>
      <c r="BH223" s="209" t="s">
        <v>472</v>
      </c>
      <c r="BI223" s="209" t="s">
        <v>472</v>
      </c>
      <c r="BJ223" s="209" t="s">
        <v>472</v>
      </c>
      <c r="BK223" s="209" t="s">
        <v>472</v>
      </c>
      <c r="BL223" s="209" t="s">
        <v>472</v>
      </c>
      <c r="BM223" s="209" t="s">
        <v>472</v>
      </c>
      <c r="BN223" s="209" t="s">
        <v>472</v>
      </c>
      <c r="BO223" s="209" t="s">
        <v>472</v>
      </c>
      <c r="BP223" s="209" t="s">
        <v>472</v>
      </c>
      <c r="BQ223" s="209" t="s">
        <v>472</v>
      </c>
      <c r="BR223" s="209" t="s">
        <v>472</v>
      </c>
      <c r="BS223" s="209" t="s">
        <v>472</v>
      </c>
      <c r="BT223" s="209" t="s">
        <v>472</v>
      </c>
      <c r="BU223" s="209" t="s">
        <v>472</v>
      </c>
      <c r="BV223" s="209" t="s">
        <v>472</v>
      </c>
      <c r="BW223" s="209" t="s">
        <v>472</v>
      </c>
      <c r="BX223" s="209" t="s">
        <v>472</v>
      </c>
      <c r="BY223" s="209" t="s">
        <v>472</v>
      </c>
      <c r="BZ223" s="209" t="s">
        <v>472</v>
      </c>
      <c r="CA223" s="209" t="s">
        <v>472</v>
      </c>
      <c r="CB223" s="209" t="s">
        <v>472</v>
      </c>
      <c r="CC223" s="209" t="s">
        <v>472</v>
      </c>
      <c r="CD223" s="209" t="s">
        <v>472</v>
      </c>
      <c r="CE223" s="209" t="s">
        <v>472</v>
      </c>
      <c r="CF223" s="209" t="s">
        <v>472</v>
      </c>
      <c r="CG223" s="209" t="s">
        <v>472</v>
      </c>
      <c r="CH223" s="209" t="s">
        <v>472</v>
      </c>
      <c r="CI223" s="209" t="s">
        <v>472</v>
      </c>
      <c r="CJ223" s="209" t="s">
        <v>472</v>
      </c>
      <c r="CK223" s="209" t="s">
        <v>472</v>
      </c>
      <c r="CL223" s="209" t="s">
        <v>472</v>
      </c>
      <c r="CM223" s="209" t="s">
        <v>472</v>
      </c>
      <c r="CN223" s="209" t="s">
        <v>472</v>
      </c>
      <c r="CO223" s="209" t="s">
        <v>472</v>
      </c>
      <c r="CP223" s="209" t="s">
        <v>472</v>
      </c>
      <c r="CQ223" s="209" t="s">
        <v>472</v>
      </c>
      <c r="CR223" s="209" t="s">
        <v>472</v>
      </c>
      <c r="CS223" s="209" t="s">
        <v>472</v>
      </c>
      <c r="CT223" s="209" t="s">
        <v>472</v>
      </c>
      <c r="CU223" s="209" t="s">
        <v>472</v>
      </c>
      <c r="CV223" s="209" t="s">
        <v>472</v>
      </c>
      <c r="CW223" s="209" t="s">
        <v>472</v>
      </c>
      <c r="CX223" s="209" t="s">
        <v>472</v>
      </c>
      <c r="CY223" s="209" t="s">
        <v>472</v>
      </c>
      <c r="CZ223" s="209" t="s">
        <v>472</v>
      </c>
      <c r="DA223" s="209" t="s">
        <v>472</v>
      </c>
      <c r="DB223" s="209" t="s">
        <v>472</v>
      </c>
      <c r="DC223" s="209" t="s">
        <v>472</v>
      </c>
    </row>
    <row r="224" spans="1:107">
      <c r="A224" s="213" t="s">
        <v>460</v>
      </c>
      <c r="B224" s="209">
        <v>2514</v>
      </c>
      <c r="C224" s="209">
        <v>2514</v>
      </c>
      <c r="D224" s="215">
        <v>8786</v>
      </c>
      <c r="E224" s="216">
        <f t="shared" si="9"/>
        <v>8786</v>
      </c>
      <c r="F224" s="217">
        <v>45688</v>
      </c>
      <c r="G224" s="215" t="s">
        <v>148</v>
      </c>
      <c r="H224" s="215" t="s">
        <v>469</v>
      </c>
      <c r="I224" s="209">
        <v>2021</v>
      </c>
      <c r="J224" s="209" t="s">
        <v>461</v>
      </c>
      <c r="K224" s="209" t="s">
        <v>462</v>
      </c>
      <c r="L224" s="218">
        <v>1641320</v>
      </c>
      <c r="M224" s="209" t="s">
        <v>463</v>
      </c>
      <c r="N224" s="209" t="s">
        <v>464</v>
      </c>
      <c r="O224" s="209" t="s">
        <v>465</v>
      </c>
      <c r="P224" s="217">
        <v>45504</v>
      </c>
      <c r="Q224" s="217" t="s">
        <v>558</v>
      </c>
      <c r="R224" s="209" t="s">
        <v>464</v>
      </c>
      <c r="S224" s="209" t="s">
        <v>466</v>
      </c>
      <c r="T224" s="209">
        <v>5</v>
      </c>
      <c r="U224" s="218">
        <v>0</v>
      </c>
      <c r="V224" s="219">
        <v>0</v>
      </c>
      <c r="W224" s="209" t="s">
        <v>467</v>
      </c>
      <c r="X224" s="209" t="s">
        <v>468</v>
      </c>
      <c r="Y224" s="209" t="s">
        <v>468</v>
      </c>
      <c r="Z224" s="209" t="s">
        <v>469</v>
      </c>
      <c r="AA224" s="213" t="s">
        <v>460</v>
      </c>
      <c r="AB224" s="216">
        <f t="shared" si="10"/>
        <v>2514</v>
      </c>
      <c r="AC224" s="216">
        <v>7223</v>
      </c>
      <c r="AD224" s="216">
        <f t="shared" si="11"/>
        <v>7223</v>
      </c>
      <c r="AE224" s="209" t="s">
        <v>558</v>
      </c>
      <c r="AF224" s="209" t="s">
        <v>470</v>
      </c>
      <c r="AG224" s="219">
        <v>9986771</v>
      </c>
      <c r="AH224" s="209" t="s">
        <v>470</v>
      </c>
      <c r="AI224" s="221">
        <v>45378</v>
      </c>
      <c r="AJ224" s="209" t="s">
        <v>471</v>
      </c>
      <c r="AK224" s="209" t="s">
        <v>472</v>
      </c>
      <c r="AL224" s="209" t="s">
        <v>472</v>
      </c>
      <c r="AM224" s="209" t="s">
        <v>472</v>
      </c>
      <c r="AN224" s="209" t="s">
        <v>472</v>
      </c>
      <c r="AO224" s="209" t="s">
        <v>472</v>
      </c>
      <c r="AP224" s="209" t="s">
        <v>472</v>
      </c>
      <c r="AQ224" s="209" t="s">
        <v>472</v>
      </c>
      <c r="AR224" s="209" t="s">
        <v>472</v>
      </c>
      <c r="AS224" s="209" t="s">
        <v>472</v>
      </c>
      <c r="AT224" s="209" t="s">
        <v>472</v>
      </c>
      <c r="AU224" s="209" t="s">
        <v>472</v>
      </c>
      <c r="AV224" s="209" t="s">
        <v>472</v>
      </c>
      <c r="AW224" s="209" t="s">
        <v>472</v>
      </c>
      <c r="AX224" s="209" t="s">
        <v>472</v>
      </c>
      <c r="AY224" s="209" t="s">
        <v>472</v>
      </c>
      <c r="AZ224" s="209" t="s">
        <v>472</v>
      </c>
      <c r="BA224" s="209" t="s">
        <v>472</v>
      </c>
      <c r="BB224" s="209" t="s">
        <v>472</v>
      </c>
      <c r="BC224" s="209" t="s">
        <v>472</v>
      </c>
      <c r="BD224" s="209" t="s">
        <v>472</v>
      </c>
      <c r="BE224" s="209" t="s">
        <v>472</v>
      </c>
      <c r="BF224" s="209" t="s">
        <v>472</v>
      </c>
      <c r="BG224" s="209" t="s">
        <v>472</v>
      </c>
      <c r="BH224" s="209" t="s">
        <v>472</v>
      </c>
      <c r="BI224" s="209" t="s">
        <v>472</v>
      </c>
      <c r="BJ224" s="209" t="s">
        <v>472</v>
      </c>
      <c r="BK224" s="209" t="s">
        <v>472</v>
      </c>
      <c r="BL224" s="209" t="s">
        <v>472</v>
      </c>
      <c r="BM224" s="209" t="s">
        <v>472</v>
      </c>
      <c r="BN224" s="209" t="s">
        <v>472</v>
      </c>
      <c r="BO224" s="209" t="s">
        <v>472</v>
      </c>
      <c r="BP224" s="209" t="s">
        <v>472</v>
      </c>
      <c r="BQ224" s="209" t="s">
        <v>472</v>
      </c>
      <c r="BR224" s="209" t="s">
        <v>472</v>
      </c>
      <c r="BS224" s="209" t="s">
        <v>472</v>
      </c>
      <c r="BT224" s="209" t="s">
        <v>472</v>
      </c>
      <c r="BU224" s="209" t="s">
        <v>472</v>
      </c>
      <c r="BV224" s="209" t="s">
        <v>472</v>
      </c>
      <c r="BW224" s="209" t="s">
        <v>472</v>
      </c>
      <c r="BX224" s="209" t="s">
        <v>472</v>
      </c>
      <c r="BY224" s="209" t="s">
        <v>472</v>
      </c>
      <c r="BZ224" s="209" t="s">
        <v>472</v>
      </c>
      <c r="CA224" s="209" t="s">
        <v>472</v>
      </c>
      <c r="CB224" s="209" t="s">
        <v>472</v>
      </c>
      <c r="CC224" s="209" t="s">
        <v>472</v>
      </c>
      <c r="CD224" s="209" t="s">
        <v>472</v>
      </c>
      <c r="CE224" s="209" t="s">
        <v>472</v>
      </c>
      <c r="CF224" s="209" t="s">
        <v>472</v>
      </c>
      <c r="CG224" s="209" t="s">
        <v>472</v>
      </c>
      <c r="CH224" s="209" t="s">
        <v>472</v>
      </c>
      <c r="CI224" s="209" t="s">
        <v>472</v>
      </c>
      <c r="CJ224" s="209" t="s">
        <v>472</v>
      </c>
      <c r="CK224" s="209" t="s">
        <v>472</v>
      </c>
      <c r="CL224" s="209" t="s">
        <v>472</v>
      </c>
      <c r="CM224" s="209" t="s">
        <v>472</v>
      </c>
      <c r="CN224" s="209" t="s">
        <v>472</v>
      </c>
      <c r="CO224" s="209" t="s">
        <v>472</v>
      </c>
      <c r="CP224" s="209" t="s">
        <v>472</v>
      </c>
      <c r="CQ224" s="209" t="s">
        <v>472</v>
      </c>
      <c r="CR224" s="209" t="s">
        <v>472</v>
      </c>
      <c r="CS224" s="209" t="s">
        <v>472</v>
      </c>
      <c r="CT224" s="209" t="s">
        <v>472</v>
      </c>
      <c r="CU224" s="209" t="s">
        <v>472</v>
      </c>
      <c r="CV224" s="209" t="s">
        <v>472</v>
      </c>
      <c r="CW224" s="209" t="s">
        <v>472</v>
      </c>
      <c r="CX224" s="209" t="s">
        <v>472</v>
      </c>
      <c r="CY224" s="209" t="s">
        <v>472</v>
      </c>
      <c r="CZ224" s="209" t="s">
        <v>472</v>
      </c>
      <c r="DA224" s="209" t="s">
        <v>472</v>
      </c>
      <c r="DB224" s="209" t="s">
        <v>472</v>
      </c>
      <c r="DC224" s="209" t="s">
        <v>472</v>
      </c>
    </row>
    <row r="225" spans="1:107">
      <c r="A225" s="213" t="s">
        <v>460</v>
      </c>
      <c r="B225" s="209">
        <v>2516</v>
      </c>
      <c r="C225" s="209">
        <v>2516</v>
      </c>
      <c r="D225" s="215">
        <v>10381</v>
      </c>
      <c r="E225" s="216">
        <f t="shared" si="9"/>
        <v>10381</v>
      </c>
      <c r="F225" s="217">
        <v>45688</v>
      </c>
      <c r="G225" s="215" t="s">
        <v>148</v>
      </c>
      <c r="H225" s="215" t="s">
        <v>469</v>
      </c>
      <c r="I225" s="209">
        <v>2021</v>
      </c>
      <c r="J225" s="209" t="s">
        <v>461</v>
      </c>
      <c r="K225" s="209" t="s">
        <v>462</v>
      </c>
      <c r="L225" s="218">
        <v>910247</v>
      </c>
      <c r="M225" s="209" t="s">
        <v>463</v>
      </c>
      <c r="N225" s="209" t="s">
        <v>464</v>
      </c>
      <c r="O225" s="209" t="s">
        <v>465</v>
      </c>
      <c r="P225" s="217">
        <v>45506</v>
      </c>
      <c r="Q225" s="217" t="s">
        <v>559</v>
      </c>
      <c r="R225" s="209" t="s">
        <v>464</v>
      </c>
      <c r="S225" s="209" t="s">
        <v>466</v>
      </c>
      <c r="T225" s="209">
        <v>2</v>
      </c>
      <c r="U225" s="218">
        <v>0</v>
      </c>
      <c r="V225" s="219">
        <v>0</v>
      </c>
      <c r="W225" s="209" t="s">
        <v>467</v>
      </c>
      <c r="X225" s="209" t="s">
        <v>468</v>
      </c>
      <c r="Y225" s="209" t="s">
        <v>468</v>
      </c>
      <c r="Z225" s="209" t="s">
        <v>469</v>
      </c>
      <c r="AA225" s="213" t="s">
        <v>460</v>
      </c>
      <c r="AB225" s="216">
        <f t="shared" si="10"/>
        <v>2516</v>
      </c>
      <c r="AC225" s="216">
        <v>9301</v>
      </c>
      <c r="AD225" s="216">
        <f t="shared" si="11"/>
        <v>9301</v>
      </c>
      <c r="AE225" s="209" t="s">
        <v>559</v>
      </c>
      <c r="AF225" s="209" t="s">
        <v>470</v>
      </c>
      <c r="AG225" s="219">
        <v>3688365</v>
      </c>
      <c r="AH225" s="209" t="s">
        <v>470</v>
      </c>
      <c r="AI225" s="221">
        <v>45418</v>
      </c>
      <c r="AJ225" s="209" t="s">
        <v>471</v>
      </c>
      <c r="AK225" s="209" t="s">
        <v>472</v>
      </c>
      <c r="AL225" s="209" t="s">
        <v>472</v>
      </c>
      <c r="AM225" s="209" t="s">
        <v>472</v>
      </c>
      <c r="AN225" s="209" t="s">
        <v>472</v>
      </c>
      <c r="AO225" s="209" t="s">
        <v>472</v>
      </c>
      <c r="AP225" s="209" t="s">
        <v>472</v>
      </c>
      <c r="AQ225" s="209" t="s">
        <v>472</v>
      </c>
      <c r="AR225" s="209" t="s">
        <v>472</v>
      </c>
      <c r="AS225" s="209" t="s">
        <v>472</v>
      </c>
      <c r="AT225" s="209" t="s">
        <v>472</v>
      </c>
      <c r="AU225" s="209" t="s">
        <v>472</v>
      </c>
      <c r="AV225" s="209" t="s">
        <v>472</v>
      </c>
      <c r="AW225" s="209" t="s">
        <v>472</v>
      </c>
      <c r="AX225" s="209" t="s">
        <v>472</v>
      </c>
      <c r="AY225" s="209" t="s">
        <v>472</v>
      </c>
      <c r="AZ225" s="209" t="s">
        <v>472</v>
      </c>
      <c r="BA225" s="209" t="s">
        <v>472</v>
      </c>
      <c r="BB225" s="209" t="s">
        <v>472</v>
      </c>
      <c r="BC225" s="209" t="s">
        <v>472</v>
      </c>
      <c r="BD225" s="209" t="s">
        <v>472</v>
      </c>
      <c r="BE225" s="209" t="s">
        <v>472</v>
      </c>
      <c r="BF225" s="209" t="s">
        <v>472</v>
      </c>
      <c r="BG225" s="209" t="s">
        <v>472</v>
      </c>
      <c r="BH225" s="209" t="s">
        <v>472</v>
      </c>
      <c r="BI225" s="209" t="s">
        <v>472</v>
      </c>
      <c r="BJ225" s="209" t="s">
        <v>472</v>
      </c>
      <c r="BK225" s="209" t="s">
        <v>472</v>
      </c>
      <c r="BL225" s="209" t="s">
        <v>472</v>
      </c>
      <c r="BM225" s="209" t="s">
        <v>472</v>
      </c>
      <c r="BN225" s="209" t="s">
        <v>472</v>
      </c>
      <c r="BO225" s="209" t="s">
        <v>472</v>
      </c>
      <c r="BP225" s="209" t="s">
        <v>472</v>
      </c>
      <c r="BQ225" s="209" t="s">
        <v>472</v>
      </c>
      <c r="BR225" s="209" t="s">
        <v>472</v>
      </c>
      <c r="BS225" s="209" t="s">
        <v>472</v>
      </c>
      <c r="BT225" s="209" t="s">
        <v>472</v>
      </c>
      <c r="BU225" s="209" t="s">
        <v>472</v>
      </c>
      <c r="BV225" s="209" t="s">
        <v>472</v>
      </c>
      <c r="BW225" s="209" t="s">
        <v>472</v>
      </c>
      <c r="BX225" s="209" t="s">
        <v>472</v>
      </c>
      <c r="BY225" s="209" t="s">
        <v>472</v>
      </c>
      <c r="BZ225" s="209" t="s">
        <v>472</v>
      </c>
      <c r="CA225" s="209" t="s">
        <v>472</v>
      </c>
      <c r="CB225" s="209" t="s">
        <v>472</v>
      </c>
      <c r="CC225" s="209" t="s">
        <v>472</v>
      </c>
      <c r="CD225" s="209" t="s">
        <v>472</v>
      </c>
      <c r="CE225" s="209" t="s">
        <v>472</v>
      </c>
      <c r="CF225" s="209" t="s">
        <v>472</v>
      </c>
      <c r="CG225" s="209" t="s">
        <v>472</v>
      </c>
      <c r="CH225" s="209" t="s">
        <v>472</v>
      </c>
      <c r="CI225" s="209" t="s">
        <v>472</v>
      </c>
      <c r="CJ225" s="209" t="s">
        <v>472</v>
      </c>
      <c r="CK225" s="209" t="s">
        <v>472</v>
      </c>
      <c r="CL225" s="209" t="s">
        <v>472</v>
      </c>
      <c r="CM225" s="209" t="s">
        <v>472</v>
      </c>
      <c r="CN225" s="209" t="s">
        <v>472</v>
      </c>
      <c r="CO225" s="209" t="s">
        <v>472</v>
      </c>
      <c r="CP225" s="209" t="s">
        <v>472</v>
      </c>
      <c r="CQ225" s="209" t="s">
        <v>472</v>
      </c>
      <c r="CR225" s="209" t="s">
        <v>472</v>
      </c>
      <c r="CS225" s="209" t="s">
        <v>472</v>
      </c>
      <c r="CT225" s="209" t="s">
        <v>472</v>
      </c>
      <c r="CU225" s="209" t="s">
        <v>472</v>
      </c>
      <c r="CV225" s="209" t="s">
        <v>472</v>
      </c>
      <c r="CW225" s="209" t="s">
        <v>472</v>
      </c>
      <c r="CX225" s="209" t="s">
        <v>472</v>
      </c>
      <c r="CY225" s="209" t="s">
        <v>472</v>
      </c>
      <c r="CZ225" s="209" t="s">
        <v>472</v>
      </c>
      <c r="DA225" s="209" t="s">
        <v>472</v>
      </c>
      <c r="DB225" s="209" t="s">
        <v>472</v>
      </c>
      <c r="DC225" s="209" t="s">
        <v>472</v>
      </c>
    </row>
    <row r="226" spans="1:107">
      <c r="A226" s="213" t="s">
        <v>460</v>
      </c>
      <c r="B226" s="209">
        <v>2520</v>
      </c>
      <c r="C226" s="209">
        <v>2520</v>
      </c>
      <c r="D226" s="215">
        <v>9034</v>
      </c>
      <c r="E226" s="216">
        <f t="shared" si="9"/>
        <v>9034</v>
      </c>
      <c r="F226" s="217">
        <v>45688</v>
      </c>
      <c r="G226" s="215" t="s">
        <v>148</v>
      </c>
      <c r="H226" s="215" t="s">
        <v>469</v>
      </c>
      <c r="I226" s="209">
        <v>2021</v>
      </c>
      <c r="J226" s="209" t="s">
        <v>461</v>
      </c>
      <c r="K226" s="209" t="s">
        <v>462</v>
      </c>
      <c r="L226" s="218">
        <v>599152</v>
      </c>
      <c r="M226" s="209" t="s">
        <v>463</v>
      </c>
      <c r="N226" s="209" t="s">
        <v>464</v>
      </c>
      <c r="O226" s="209" t="s">
        <v>465</v>
      </c>
      <c r="P226" s="217">
        <v>45525</v>
      </c>
      <c r="Q226" s="217" t="s">
        <v>558</v>
      </c>
      <c r="R226" s="209" t="s">
        <v>464</v>
      </c>
      <c r="S226" s="209" t="s">
        <v>466</v>
      </c>
      <c r="T226" s="209">
        <v>6</v>
      </c>
      <c r="U226" s="218">
        <v>0</v>
      </c>
      <c r="V226" s="219">
        <v>0</v>
      </c>
      <c r="W226" s="209" t="s">
        <v>467</v>
      </c>
      <c r="X226" s="209" t="s">
        <v>468</v>
      </c>
      <c r="Y226" s="209" t="s">
        <v>468</v>
      </c>
      <c r="Z226" s="209" t="s">
        <v>469</v>
      </c>
      <c r="AA226" s="213" t="s">
        <v>460</v>
      </c>
      <c r="AB226" s="216">
        <f t="shared" si="10"/>
        <v>2520</v>
      </c>
      <c r="AC226" s="216">
        <v>7289</v>
      </c>
      <c r="AD226" s="216">
        <f t="shared" si="11"/>
        <v>7289</v>
      </c>
      <c r="AE226" s="209" t="s">
        <v>558</v>
      </c>
      <c r="AF226" s="209" t="s">
        <v>470</v>
      </c>
      <c r="AG226" s="219">
        <v>2979030</v>
      </c>
      <c r="AH226" s="209" t="s">
        <v>470</v>
      </c>
      <c r="AI226" s="221">
        <v>45407</v>
      </c>
      <c r="AJ226" s="209" t="s">
        <v>471</v>
      </c>
      <c r="AK226" s="209" t="s">
        <v>472</v>
      </c>
      <c r="AL226" s="209" t="s">
        <v>472</v>
      </c>
      <c r="AM226" s="209" t="s">
        <v>472</v>
      </c>
      <c r="AN226" s="209" t="s">
        <v>472</v>
      </c>
      <c r="AO226" s="209" t="s">
        <v>472</v>
      </c>
      <c r="AP226" s="209" t="s">
        <v>472</v>
      </c>
      <c r="AQ226" s="209" t="s">
        <v>472</v>
      </c>
      <c r="AR226" s="209" t="s">
        <v>472</v>
      </c>
      <c r="AS226" s="209" t="s">
        <v>472</v>
      </c>
      <c r="AT226" s="209" t="s">
        <v>472</v>
      </c>
      <c r="AU226" s="209" t="s">
        <v>472</v>
      </c>
      <c r="AV226" s="209" t="s">
        <v>472</v>
      </c>
      <c r="AW226" s="209" t="s">
        <v>472</v>
      </c>
      <c r="AX226" s="209" t="s">
        <v>472</v>
      </c>
      <c r="AY226" s="209" t="s">
        <v>472</v>
      </c>
      <c r="AZ226" s="209" t="s">
        <v>472</v>
      </c>
      <c r="BA226" s="209" t="s">
        <v>472</v>
      </c>
      <c r="BB226" s="209" t="s">
        <v>472</v>
      </c>
      <c r="BC226" s="209" t="s">
        <v>472</v>
      </c>
      <c r="BD226" s="209" t="s">
        <v>472</v>
      </c>
      <c r="BE226" s="209" t="s">
        <v>472</v>
      </c>
      <c r="BF226" s="209" t="s">
        <v>472</v>
      </c>
      <c r="BG226" s="209" t="s">
        <v>472</v>
      </c>
      <c r="BH226" s="209" t="s">
        <v>472</v>
      </c>
      <c r="BI226" s="209" t="s">
        <v>472</v>
      </c>
      <c r="BJ226" s="209" t="s">
        <v>472</v>
      </c>
      <c r="BK226" s="209" t="s">
        <v>472</v>
      </c>
      <c r="BL226" s="209" t="s">
        <v>472</v>
      </c>
      <c r="BM226" s="209" t="s">
        <v>472</v>
      </c>
      <c r="BN226" s="209" t="s">
        <v>472</v>
      </c>
      <c r="BO226" s="209" t="s">
        <v>472</v>
      </c>
      <c r="BP226" s="209" t="s">
        <v>472</v>
      </c>
      <c r="BQ226" s="209" t="s">
        <v>472</v>
      </c>
      <c r="BR226" s="209" t="s">
        <v>472</v>
      </c>
      <c r="BS226" s="209" t="s">
        <v>472</v>
      </c>
      <c r="BT226" s="209" t="s">
        <v>472</v>
      </c>
      <c r="BU226" s="209" t="s">
        <v>472</v>
      </c>
      <c r="BV226" s="209" t="s">
        <v>472</v>
      </c>
      <c r="BW226" s="209" t="s">
        <v>472</v>
      </c>
      <c r="BX226" s="209" t="s">
        <v>472</v>
      </c>
      <c r="BY226" s="209" t="s">
        <v>472</v>
      </c>
      <c r="BZ226" s="209" t="s">
        <v>472</v>
      </c>
      <c r="CA226" s="209" t="s">
        <v>472</v>
      </c>
      <c r="CB226" s="209" t="s">
        <v>472</v>
      </c>
      <c r="CC226" s="209" t="s">
        <v>472</v>
      </c>
      <c r="CD226" s="209" t="s">
        <v>472</v>
      </c>
      <c r="CE226" s="209" t="s">
        <v>472</v>
      </c>
      <c r="CF226" s="209" t="s">
        <v>472</v>
      </c>
      <c r="CG226" s="209" t="s">
        <v>472</v>
      </c>
      <c r="CH226" s="209" t="s">
        <v>472</v>
      </c>
      <c r="CI226" s="209" t="s">
        <v>472</v>
      </c>
      <c r="CJ226" s="209" t="s">
        <v>472</v>
      </c>
      <c r="CK226" s="209" t="s">
        <v>472</v>
      </c>
      <c r="CL226" s="209" t="s">
        <v>472</v>
      </c>
      <c r="CM226" s="209" t="s">
        <v>472</v>
      </c>
      <c r="CN226" s="209" t="s">
        <v>472</v>
      </c>
      <c r="CO226" s="209" t="s">
        <v>472</v>
      </c>
      <c r="CP226" s="209" t="s">
        <v>472</v>
      </c>
      <c r="CQ226" s="209" t="s">
        <v>472</v>
      </c>
      <c r="CR226" s="209" t="s">
        <v>472</v>
      </c>
      <c r="CS226" s="209" t="s">
        <v>472</v>
      </c>
      <c r="CT226" s="209" t="s">
        <v>472</v>
      </c>
      <c r="CU226" s="209" t="s">
        <v>472</v>
      </c>
      <c r="CV226" s="209" t="s">
        <v>472</v>
      </c>
      <c r="CW226" s="209" t="s">
        <v>472</v>
      </c>
      <c r="CX226" s="209" t="s">
        <v>472</v>
      </c>
      <c r="CY226" s="209" t="s">
        <v>472</v>
      </c>
      <c r="CZ226" s="209" t="s">
        <v>472</v>
      </c>
      <c r="DA226" s="209" t="s">
        <v>472</v>
      </c>
      <c r="DB226" s="209" t="s">
        <v>472</v>
      </c>
      <c r="DC226" s="209" t="s">
        <v>472</v>
      </c>
    </row>
    <row r="227" spans="1:107">
      <c r="A227" s="213" t="s">
        <v>460</v>
      </c>
      <c r="B227" s="209">
        <v>2521</v>
      </c>
      <c r="C227" s="209">
        <v>2521</v>
      </c>
      <c r="D227" s="215">
        <v>10681</v>
      </c>
      <c r="E227" s="216">
        <f t="shared" si="9"/>
        <v>10681</v>
      </c>
      <c r="F227" s="217">
        <v>45688</v>
      </c>
      <c r="G227" s="215" t="s">
        <v>148</v>
      </c>
      <c r="H227" s="215" t="s">
        <v>469</v>
      </c>
      <c r="I227" s="209">
        <v>2021</v>
      </c>
      <c r="J227" s="209" t="s">
        <v>461</v>
      </c>
      <c r="K227" s="209" t="s">
        <v>462</v>
      </c>
      <c r="L227" s="218">
        <v>632749</v>
      </c>
      <c r="M227" s="209" t="s">
        <v>463</v>
      </c>
      <c r="N227" s="209" t="s">
        <v>464</v>
      </c>
      <c r="O227" s="209" t="s">
        <v>465</v>
      </c>
      <c r="P227" s="217">
        <v>45526</v>
      </c>
      <c r="Q227" s="217" t="s">
        <v>559</v>
      </c>
      <c r="R227" s="209" t="s">
        <v>464</v>
      </c>
      <c r="S227" s="209" t="s">
        <v>466</v>
      </c>
      <c r="T227" s="209">
        <v>5</v>
      </c>
      <c r="U227" s="218">
        <v>0</v>
      </c>
      <c r="V227" s="219">
        <v>0</v>
      </c>
      <c r="W227" s="209" t="s">
        <v>467</v>
      </c>
      <c r="X227" s="209" t="s">
        <v>468</v>
      </c>
      <c r="Y227" s="209" t="s">
        <v>468</v>
      </c>
      <c r="Z227" s="209" t="s">
        <v>469</v>
      </c>
      <c r="AA227" s="213" t="s">
        <v>460</v>
      </c>
      <c r="AB227" s="216">
        <f t="shared" si="10"/>
        <v>2521</v>
      </c>
      <c r="AC227" s="216">
        <v>9303</v>
      </c>
      <c r="AD227" s="216">
        <f t="shared" si="11"/>
        <v>9303</v>
      </c>
      <c r="AE227" s="209" t="s">
        <v>559</v>
      </c>
      <c r="AF227" s="209" t="s">
        <v>470</v>
      </c>
      <c r="AG227" s="219">
        <v>3000000</v>
      </c>
      <c r="AH227" s="209" t="s">
        <v>470</v>
      </c>
      <c r="AI227" s="221">
        <v>45434</v>
      </c>
      <c r="AJ227" s="209" t="s">
        <v>471</v>
      </c>
      <c r="AK227" s="209" t="s">
        <v>472</v>
      </c>
      <c r="AL227" s="209" t="s">
        <v>472</v>
      </c>
      <c r="AM227" s="209" t="s">
        <v>472</v>
      </c>
      <c r="AN227" s="209" t="s">
        <v>472</v>
      </c>
      <c r="AO227" s="209" t="s">
        <v>472</v>
      </c>
      <c r="AP227" s="209" t="s">
        <v>472</v>
      </c>
      <c r="AQ227" s="209" t="s">
        <v>472</v>
      </c>
      <c r="AR227" s="209" t="s">
        <v>472</v>
      </c>
      <c r="AS227" s="209" t="s">
        <v>472</v>
      </c>
      <c r="AT227" s="209" t="s">
        <v>472</v>
      </c>
      <c r="AU227" s="209" t="s">
        <v>472</v>
      </c>
      <c r="AV227" s="209" t="s">
        <v>472</v>
      </c>
      <c r="AW227" s="209" t="s">
        <v>472</v>
      </c>
      <c r="AX227" s="209" t="s">
        <v>472</v>
      </c>
      <c r="AY227" s="209" t="s">
        <v>472</v>
      </c>
      <c r="AZ227" s="209" t="s">
        <v>472</v>
      </c>
      <c r="BA227" s="209" t="s">
        <v>472</v>
      </c>
      <c r="BB227" s="209" t="s">
        <v>472</v>
      </c>
      <c r="BC227" s="209" t="s">
        <v>472</v>
      </c>
      <c r="BD227" s="209" t="s">
        <v>472</v>
      </c>
      <c r="BE227" s="209" t="s">
        <v>472</v>
      </c>
      <c r="BF227" s="209" t="s">
        <v>472</v>
      </c>
      <c r="BG227" s="209" t="s">
        <v>472</v>
      </c>
      <c r="BH227" s="209" t="s">
        <v>472</v>
      </c>
      <c r="BI227" s="209" t="s">
        <v>472</v>
      </c>
      <c r="BJ227" s="209" t="s">
        <v>472</v>
      </c>
      <c r="BK227" s="209" t="s">
        <v>472</v>
      </c>
      <c r="BL227" s="209" t="s">
        <v>472</v>
      </c>
      <c r="BM227" s="209" t="s">
        <v>472</v>
      </c>
      <c r="BN227" s="209" t="s">
        <v>472</v>
      </c>
      <c r="BO227" s="209" t="s">
        <v>472</v>
      </c>
      <c r="BP227" s="209" t="s">
        <v>472</v>
      </c>
      <c r="BQ227" s="209" t="s">
        <v>472</v>
      </c>
      <c r="BR227" s="209" t="s">
        <v>472</v>
      </c>
      <c r="BS227" s="209" t="s">
        <v>472</v>
      </c>
      <c r="BT227" s="209" t="s">
        <v>472</v>
      </c>
      <c r="BU227" s="209" t="s">
        <v>472</v>
      </c>
      <c r="BV227" s="209" t="s">
        <v>472</v>
      </c>
      <c r="BW227" s="209" t="s">
        <v>472</v>
      </c>
      <c r="BX227" s="209" t="s">
        <v>472</v>
      </c>
      <c r="BY227" s="209" t="s">
        <v>472</v>
      </c>
      <c r="BZ227" s="209" t="s">
        <v>472</v>
      </c>
      <c r="CA227" s="209" t="s">
        <v>472</v>
      </c>
      <c r="CB227" s="209" t="s">
        <v>472</v>
      </c>
      <c r="CC227" s="209" t="s">
        <v>472</v>
      </c>
      <c r="CD227" s="209" t="s">
        <v>472</v>
      </c>
      <c r="CE227" s="209" t="s">
        <v>472</v>
      </c>
      <c r="CF227" s="209" t="s">
        <v>472</v>
      </c>
      <c r="CG227" s="209" t="s">
        <v>472</v>
      </c>
      <c r="CH227" s="209" t="s">
        <v>472</v>
      </c>
      <c r="CI227" s="209" t="s">
        <v>472</v>
      </c>
      <c r="CJ227" s="209" t="s">
        <v>472</v>
      </c>
      <c r="CK227" s="209" t="s">
        <v>472</v>
      </c>
      <c r="CL227" s="209" t="s">
        <v>472</v>
      </c>
      <c r="CM227" s="209" t="s">
        <v>472</v>
      </c>
      <c r="CN227" s="209" t="s">
        <v>472</v>
      </c>
      <c r="CO227" s="209" t="s">
        <v>472</v>
      </c>
      <c r="CP227" s="209" t="s">
        <v>472</v>
      </c>
      <c r="CQ227" s="209" t="s">
        <v>472</v>
      </c>
      <c r="CR227" s="209" t="s">
        <v>472</v>
      </c>
      <c r="CS227" s="209" t="s">
        <v>472</v>
      </c>
      <c r="CT227" s="209" t="s">
        <v>472</v>
      </c>
      <c r="CU227" s="209" t="s">
        <v>472</v>
      </c>
      <c r="CV227" s="209" t="s">
        <v>472</v>
      </c>
      <c r="CW227" s="209" t="s">
        <v>472</v>
      </c>
      <c r="CX227" s="209" t="s">
        <v>472</v>
      </c>
      <c r="CY227" s="209" t="s">
        <v>472</v>
      </c>
      <c r="CZ227" s="209" t="s">
        <v>472</v>
      </c>
      <c r="DA227" s="209" t="s">
        <v>472</v>
      </c>
      <c r="DB227" s="209" t="s">
        <v>472</v>
      </c>
      <c r="DC227" s="209" t="s">
        <v>472</v>
      </c>
    </row>
    <row r="228" spans="1:107">
      <c r="A228" s="213" t="s">
        <v>460</v>
      </c>
      <c r="B228" s="209">
        <v>2524</v>
      </c>
      <c r="C228" s="209">
        <v>2524</v>
      </c>
      <c r="D228" s="215">
        <v>11412</v>
      </c>
      <c r="E228" s="216">
        <f t="shared" si="9"/>
        <v>11412</v>
      </c>
      <c r="F228" s="217">
        <v>45688</v>
      </c>
      <c r="G228" s="215" t="s">
        <v>148</v>
      </c>
      <c r="H228" s="215" t="s">
        <v>469</v>
      </c>
      <c r="I228" s="209">
        <v>2021</v>
      </c>
      <c r="J228" s="209" t="s">
        <v>461</v>
      </c>
      <c r="K228" s="209" t="s">
        <v>462</v>
      </c>
      <c r="L228" s="218">
        <v>1017468</v>
      </c>
      <c r="M228" s="209" t="s">
        <v>463</v>
      </c>
      <c r="N228" s="209" t="s">
        <v>464</v>
      </c>
      <c r="O228" s="209" t="s">
        <v>465</v>
      </c>
      <c r="P228" s="217">
        <v>45540</v>
      </c>
      <c r="Q228" s="217" t="s">
        <v>559</v>
      </c>
      <c r="R228" s="209" t="s">
        <v>464</v>
      </c>
      <c r="S228" s="209" t="s">
        <v>466</v>
      </c>
      <c r="T228" s="209">
        <v>3</v>
      </c>
      <c r="U228" s="218">
        <v>0</v>
      </c>
      <c r="V228" s="219">
        <v>0</v>
      </c>
      <c r="W228" s="209" t="s">
        <v>467</v>
      </c>
      <c r="X228" s="209" t="s">
        <v>468</v>
      </c>
      <c r="Y228" s="209" t="s">
        <v>468</v>
      </c>
      <c r="Z228" s="209" t="s">
        <v>469</v>
      </c>
      <c r="AA228" s="213" t="s">
        <v>460</v>
      </c>
      <c r="AB228" s="216">
        <f t="shared" si="10"/>
        <v>2524</v>
      </c>
      <c r="AC228" s="216">
        <v>9289</v>
      </c>
      <c r="AD228" s="216">
        <f t="shared" si="11"/>
        <v>9289</v>
      </c>
      <c r="AE228" s="209" t="s">
        <v>559</v>
      </c>
      <c r="AF228" s="209" t="s">
        <v>470</v>
      </c>
      <c r="AG228" s="219">
        <v>4732000</v>
      </c>
      <c r="AH228" s="209" t="s">
        <v>470</v>
      </c>
      <c r="AI228" s="221">
        <v>45377</v>
      </c>
      <c r="AJ228" s="209" t="s">
        <v>471</v>
      </c>
      <c r="AK228" s="209" t="s">
        <v>472</v>
      </c>
      <c r="AL228" s="209" t="s">
        <v>472</v>
      </c>
      <c r="AM228" s="209" t="s">
        <v>472</v>
      </c>
      <c r="AN228" s="209" t="s">
        <v>472</v>
      </c>
      <c r="AO228" s="209" t="s">
        <v>472</v>
      </c>
      <c r="AP228" s="209" t="s">
        <v>472</v>
      </c>
      <c r="AQ228" s="209" t="s">
        <v>472</v>
      </c>
      <c r="AR228" s="209" t="s">
        <v>472</v>
      </c>
      <c r="AS228" s="209" t="s">
        <v>472</v>
      </c>
      <c r="AT228" s="209" t="s">
        <v>472</v>
      </c>
      <c r="AU228" s="209" t="s">
        <v>472</v>
      </c>
      <c r="AV228" s="209" t="s">
        <v>472</v>
      </c>
      <c r="AW228" s="209" t="s">
        <v>472</v>
      </c>
      <c r="AX228" s="209" t="s">
        <v>472</v>
      </c>
      <c r="AY228" s="209" t="s">
        <v>472</v>
      </c>
      <c r="AZ228" s="209" t="s">
        <v>472</v>
      </c>
      <c r="BA228" s="209" t="s">
        <v>472</v>
      </c>
      <c r="BB228" s="209" t="s">
        <v>472</v>
      </c>
      <c r="BC228" s="209" t="s">
        <v>472</v>
      </c>
      <c r="BD228" s="209" t="s">
        <v>472</v>
      </c>
      <c r="BE228" s="209" t="s">
        <v>472</v>
      </c>
      <c r="BF228" s="209" t="s">
        <v>472</v>
      </c>
      <c r="BG228" s="209" t="s">
        <v>472</v>
      </c>
      <c r="BH228" s="209" t="s">
        <v>472</v>
      </c>
      <c r="BI228" s="209" t="s">
        <v>472</v>
      </c>
      <c r="BJ228" s="209" t="s">
        <v>472</v>
      </c>
      <c r="BK228" s="209" t="s">
        <v>472</v>
      </c>
      <c r="BL228" s="209" t="s">
        <v>472</v>
      </c>
      <c r="BM228" s="209" t="s">
        <v>472</v>
      </c>
      <c r="BN228" s="209" t="s">
        <v>472</v>
      </c>
      <c r="BO228" s="209" t="s">
        <v>472</v>
      </c>
      <c r="BP228" s="209" t="s">
        <v>472</v>
      </c>
      <c r="BQ228" s="209" t="s">
        <v>472</v>
      </c>
      <c r="BR228" s="209" t="s">
        <v>472</v>
      </c>
      <c r="BS228" s="209" t="s">
        <v>472</v>
      </c>
      <c r="BT228" s="209" t="s">
        <v>472</v>
      </c>
      <c r="BU228" s="209" t="s">
        <v>472</v>
      </c>
      <c r="BV228" s="209" t="s">
        <v>472</v>
      </c>
      <c r="BW228" s="209" t="s">
        <v>472</v>
      </c>
      <c r="BX228" s="209" t="s">
        <v>472</v>
      </c>
      <c r="BY228" s="209" t="s">
        <v>472</v>
      </c>
      <c r="BZ228" s="209" t="s">
        <v>472</v>
      </c>
      <c r="CA228" s="209" t="s">
        <v>472</v>
      </c>
      <c r="CB228" s="209" t="s">
        <v>472</v>
      </c>
      <c r="CC228" s="209" t="s">
        <v>472</v>
      </c>
      <c r="CD228" s="209" t="s">
        <v>472</v>
      </c>
      <c r="CE228" s="209" t="s">
        <v>472</v>
      </c>
      <c r="CF228" s="209" t="s">
        <v>472</v>
      </c>
      <c r="CG228" s="209" t="s">
        <v>472</v>
      </c>
      <c r="CH228" s="209" t="s">
        <v>472</v>
      </c>
      <c r="CI228" s="209" t="s">
        <v>472</v>
      </c>
      <c r="CJ228" s="209" t="s">
        <v>472</v>
      </c>
      <c r="CK228" s="209" t="s">
        <v>472</v>
      </c>
      <c r="CL228" s="209" t="s">
        <v>472</v>
      </c>
      <c r="CM228" s="209" t="s">
        <v>472</v>
      </c>
      <c r="CN228" s="209" t="s">
        <v>472</v>
      </c>
      <c r="CO228" s="209" t="s">
        <v>472</v>
      </c>
      <c r="CP228" s="209" t="s">
        <v>472</v>
      </c>
      <c r="CQ228" s="209" t="s">
        <v>472</v>
      </c>
      <c r="CR228" s="209" t="s">
        <v>472</v>
      </c>
      <c r="CS228" s="209" t="s">
        <v>472</v>
      </c>
      <c r="CT228" s="209" t="s">
        <v>472</v>
      </c>
      <c r="CU228" s="209" t="s">
        <v>472</v>
      </c>
      <c r="CV228" s="209" t="s">
        <v>472</v>
      </c>
      <c r="CW228" s="209" t="s">
        <v>472</v>
      </c>
      <c r="CX228" s="209" t="s">
        <v>472</v>
      </c>
      <c r="CY228" s="209" t="s">
        <v>472</v>
      </c>
      <c r="CZ228" s="209" t="s">
        <v>472</v>
      </c>
      <c r="DA228" s="209" t="s">
        <v>472</v>
      </c>
      <c r="DB228" s="209" t="s">
        <v>472</v>
      </c>
      <c r="DC228" s="209" t="s">
        <v>472</v>
      </c>
    </row>
    <row r="229" spans="1:107">
      <c r="A229" s="213" t="s">
        <v>460</v>
      </c>
      <c r="B229" s="209">
        <v>2529</v>
      </c>
      <c r="C229" s="209">
        <v>2529</v>
      </c>
      <c r="D229" s="215">
        <v>11370</v>
      </c>
      <c r="E229" s="216">
        <f t="shared" si="9"/>
        <v>11370</v>
      </c>
      <c r="F229" s="217">
        <v>45688</v>
      </c>
      <c r="G229" s="215" t="s">
        <v>148</v>
      </c>
      <c r="H229" s="215" t="s">
        <v>469</v>
      </c>
      <c r="I229" s="209">
        <v>2021</v>
      </c>
      <c r="J229" s="209" t="s">
        <v>461</v>
      </c>
      <c r="K229" s="209" t="s">
        <v>462</v>
      </c>
      <c r="L229" s="218">
        <v>618696</v>
      </c>
      <c r="M229" s="209" t="s">
        <v>463</v>
      </c>
      <c r="N229" s="209" t="s">
        <v>464</v>
      </c>
      <c r="O229" s="209" t="s">
        <v>465</v>
      </c>
      <c r="P229" s="217">
        <v>45553</v>
      </c>
      <c r="Q229" s="217" t="s">
        <v>559</v>
      </c>
      <c r="R229" s="209" t="s">
        <v>464</v>
      </c>
      <c r="S229" s="209" t="s">
        <v>466</v>
      </c>
      <c r="T229" s="209">
        <v>3</v>
      </c>
      <c r="U229" s="218">
        <v>0</v>
      </c>
      <c r="V229" s="219">
        <v>0</v>
      </c>
      <c r="W229" s="209" t="s">
        <v>467</v>
      </c>
      <c r="X229" s="209" t="s">
        <v>468</v>
      </c>
      <c r="Y229" s="209" t="s">
        <v>468</v>
      </c>
      <c r="Z229" s="209" t="s">
        <v>469</v>
      </c>
      <c r="AA229" s="213" t="s">
        <v>460</v>
      </c>
      <c r="AB229" s="216">
        <f t="shared" si="10"/>
        <v>2529</v>
      </c>
      <c r="AC229" s="216">
        <v>8499</v>
      </c>
      <c r="AD229" s="216">
        <f t="shared" si="11"/>
        <v>8499</v>
      </c>
      <c r="AE229" s="209" t="s">
        <v>559</v>
      </c>
      <c r="AF229" s="209" t="s">
        <v>470</v>
      </c>
      <c r="AG229" s="219">
        <v>2495799</v>
      </c>
      <c r="AH229" s="209" t="s">
        <v>470</v>
      </c>
      <c r="AI229" s="221">
        <v>45271</v>
      </c>
      <c r="AJ229" s="209" t="s">
        <v>471</v>
      </c>
      <c r="AK229" s="209" t="s">
        <v>472</v>
      </c>
      <c r="AL229" s="209" t="s">
        <v>472</v>
      </c>
      <c r="AM229" s="209" t="s">
        <v>472</v>
      </c>
      <c r="AN229" s="209" t="s">
        <v>472</v>
      </c>
      <c r="AO229" s="209" t="s">
        <v>472</v>
      </c>
      <c r="AP229" s="209" t="s">
        <v>472</v>
      </c>
      <c r="AQ229" s="209" t="s">
        <v>472</v>
      </c>
      <c r="AR229" s="209" t="s">
        <v>472</v>
      </c>
      <c r="AS229" s="209" t="s">
        <v>472</v>
      </c>
      <c r="AT229" s="209" t="s">
        <v>472</v>
      </c>
      <c r="AU229" s="209" t="s">
        <v>472</v>
      </c>
      <c r="AV229" s="209" t="s">
        <v>472</v>
      </c>
      <c r="AW229" s="209" t="s">
        <v>472</v>
      </c>
      <c r="AX229" s="209" t="s">
        <v>472</v>
      </c>
      <c r="AY229" s="209" t="s">
        <v>472</v>
      </c>
      <c r="AZ229" s="209" t="s">
        <v>472</v>
      </c>
      <c r="BA229" s="209" t="s">
        <v>472</v>
      </c>
      <c r="BB229" s="209" t="s">
        <v>472</v>
      </c>
      <c r="BC229" s="209" t="s">
        <v>472</v>
      </c>
      <c r="BD229" s="209" t="s">
        <v>472</v>
      </c>
      <c r="BE229" s="209" t="s">
        <v>472</v>
      </c>
      <c r="BF229" s="209" t="s">
        <v>472</v>
      </c>
      <c r="BG229" s="209" t="s">
        <v>472</v>
      </c>
      <c r="BH229" s="209" t="s">
        <v>472</v>
      </c>
      <c r="BI229" s="209" t="s">
        <v>472</v>
      </c>
      <c r="BJ229" s="209" t="s">
        <v>472</v>
      </c>
      <c r="BK229" s="209" t="s">
        <v>472</v>
      </c>
      <c r="BL229" s="209" t="s">
        <v>472</v>
      </c>
      <c r="BM229" s="209" t="s">
        <v>472</v>
      </c>
      <c r="BN229" s="209" t="s">
        <v>472</v>
      </c>
      <c r="BO229" s="209" t="s">
        <v>472</v>
      </c>
      <c r="BP229" s="209" t="s">
        <v>472</v>
      </c>
      <c r="BQ229" s="209" t="s">
        <v>472</v>
      </c>
      <c r="BR229" s="209" t="s">
        <v>472</v>
      </c>
      <c r="BS229" s="209" t="s">
        <v>472</v>
      </c>
      <c r="BT229" s="209" t="s">
        <v>472</v>
      </c>
      <c r="BU229" s="209" t="s">
        <v>472</v>
      </c>
      <c r="BV229" s="209" t="s">
        <v>472</v>
      </c>
      <c r="BW229" s="209" t="s">
        <v>472</v>
      </c>
      <c r="BX229" s="209" t="s">
        <v>472</v>
      </c>
      <c r="BY229" s="209" t="s">
        <v>472</v>
      </c>
      <c r="BZ229" s="209" t="s">
        <v>472</v>
      </c>
      <c r="CA229" s="209" t="s">
        <v>472</v>
      </c>
      <c r="CB229" s="209" t="s">
        <v>472</v>
      </c>
      <c r="CC229" s="209" t="s">
        <v>472</v>
      </c>
      <c r="CD229" s="209" t="s">
        <v>472</v>
      </c>
      <c r="CE229" s="209" t="s">
        <v>472</v>
      </c>
      <c r="CF229" s="209" t="s">
        <v>472</v>
      </c>
      <c r="CG229" s="209" t="s">
        <v>472</v>
      </c>
      <c r="CH229" s="209" t="s">
        <v>472</v>
      </c>
      <c r="CI229" s="209" t="s">
        <v>472</v>
      </c>
      <c r="CJ229" s="209" t="s">
        <v>472</v>
      </c>
      <c r="CK229" s="209" t="s">
        <v>472</v>
      </c>
      <c r="CL229" s="209" t="s">
        <v>472</v>
      </c>
      <c r="CM229" s="209" t="s">
        <v>472</v>
      </c>
      <c r="CN229" s="209" t="s">
        <v>472</v>
      </c>
      <c r="CO229" s="209" t="s">
        <v>472</v>
      </c>
      <c r="CP229" s="209" t="s">
        <v>472</v>
      </c>
      <c r="CQ229" s="209" t="s">
        <v>472</v>
      </c>
      <c r="CR229" s="209" t="s">
        <v>472</v>
      </c>
      <c r="CS229" s="209" t="s">
        <v>472</v>
      </c>
      <c r="CT229" s="209" t="s">
        <v>472</v>
      </c>
      <c r="CU229" s="209" t="s">
        <v>472</v>
      </c>
      <c r="CV229" s="209" t="s">
        <v>472</v>
      </c>
      <c r="CW229" s="209" t="s">
        <v>472</v>
      </c>
      <c r="CX229" s="209" t="s">
        <v>472</v>
      </c>
      <c r="CY229" s="209" t="s">
        <v>472</v>
      </c>
      <c r="CZ229" s="209" t="s">
        <v>472</v>
      </c>
      <c r="DA229" s="209" t="s">
        <v>472</v>
      </c>
      <c r="DB229" s="209" t="s">
        <v>472</v>
      </c>
      <c r="DC229" s="209" t="s">
        <v>472</v>
      </c>
    </row>
    <row r="230" spans="1:107">
      <c r="A230" s="213" t="s">
        <v>460</v>
      </c>
      <c r="B230" s="209">
        <v>2531</v>
      </c>
      <c r="C230" s="209">
        <v>2531</v>
      </c>
      <c r="D230" s="215">
        <v>11448</v>
      </c>
      <c r="E230" s="216">
        <f t="shared" si="9"/>
        <v>11448</v>
      </c>
      <c r="F230" s="217">
        <v>45688</v>
      </c>
      <c r="G230" s="215" t="s">
        <v>148</v>
      </c>
      <c r="H230" s="215" t="s">
        <v>469</v>
      </c>
      <c r="I230" s="209">
        <v>2021</v>
      </c>
      <c r="J230" s="209" t="s">
        <v>461</v>
      </c>
      <c r="K230" s="209" t="s">
        <v>462</v>
      </c>
      <c r="L230" s="218">
        <v>543420</v>
      </c>
      <c r="M230" s="209" t="s">
        <v>463</v>
      </c>
      <c r="N230" s="209" t="s">
        <v>464</v>
      </c>
      <c r="O230" s="209" t="s">
        <v>465</v>
      </c>
      <c r="P230" s="217">
        <v>45555</v>
      </c>
      <c r="Q230" s="217" t="s">
        <v>560</v>
      </c>
      <c r="R230" s="209" t="s">
        <v>464</v>
      </c>
      <c r="S230" s="209" t="s">
        <v>466</v>
      </c>
      <c r="T230" s="209">
        <v>5</v>
      </c>
      <c r="U230" s="218">
        <v>0</v>
      </c>
      <c r="V230" s="219">
        <v>0</v>
      </c>
      <c r="W230" s="209" t="s">
        <v>467</v>
      </c>
      <c r="X230" s="209" t="s">
        <v>468</v>
      </c>
      <c r="Y230" s="209" t="s">
        <v>468</v>
      </c>
      <c r="Z230" s="209" t="s">
        <v>469</v>
      </c>
      <c r="AA230" s="213" t="s">
        <v>460</v>
      </c>
      <c r="AB230" s="216">
        <f t="shared" si="10"/>
        <v>2531</v>
      </c>
      <c r="AC230" s="216">
        <v>9307</v>
      </c>
      <c r="AD230" s="216">
        <f t="shared" si="11"/>
        <v>9307</v>
      </c>
      <c r="AE230" s="209" t="s">
        <v>560</v>
      </c>
      <c r="AF230" s="209" t="s">
        <v>470</v>
      </c>
      <c r="AG230" s="219">
        <v>2288221</v>
      </c>
      <c r="AH230" s="209" t="s">
        <v>470</v>
      </c>
      <c r="AI230" s="221">
        <v>45455</v>
      </c>
      <c r="AJ230" s="209" t="s">
        <v>471</v>
      </c>
      <c r="AK230" s="209" t="s">
        <v>472</v>
      </c>
      <c r="AL230" s="209" t="s">
        <v>472</v>
      </c>
      <c r="AM230" s="209" t="s">
        <v>472</v>
      </c>
      <c r="AN230" s="209" t="s">
        <v>472</v>
      </c>
      <c r="AO230" s="209" t="s">
        <v>472</v>
      </c>
      <c r="AP230" s="209" t="s">
        <v>472</v>
      </c>
      <c r="AQ230" s="209" t="s">
        <v>472</v>
      </c>
      <c r="AR230" s="209" t="s">
        <v>472</v>
      </c>
      <c r="AS230" s="209" t="s">
        <v>472</v>
      </c>
      <c r="AT230" s="209" t="s">
        <v>472</v>
      </c>
      <c r="AU230" s="209" t="s">
        <v>472</v>
      </c>
      <c r="AV230" s="209" t="s">
        <v>472</v>
      </c>
      <c r="AW230" s="209" t="s">
        <v>472</v>
      </c>
      <c r="AX230" s="209" t="s">
        <v>472</v>
      </c>
      <c r="AY230" s="209" t="s">
        <v>472</v>
      </c>
      <c r="AZ230" s="209" t="s">
        <v>472</v>
      </c>
      <c r="BA230" s="209" t="s">
        <v>472</v>
      </c>
      <c r="BB230" s="209" t="s">
        <v>472</v>
      </c>
      <c r="BC230" s="209" t="s">
        <v>472</v>
      </c>
      <c r="BD230" s="209" t="s">
        <v>472</v>
      </c>
      <c r="BE230" s="209" t="s">
        <v>472</v>
      </c>
      <c r="BF230" s="209" t="s">
        <v>472</v>
      </c>
      <c r="BG230" s="209" t="s">
        <v>472</v>
      </c>
      <c r="BH230" s="209" t="s">
        <v>472</v>
      </c>
      <c r="BI230" s="209" t="s">
        <v>472</v>
      </c>
      <c r="BJ230" s="209" t="s">
        <v>472</v>
      </c>
      <c r="BK230" s="209" t="s">
        <v>472</v>
      </c>
      <c r="BL230" s="209" t="s">
        <v>472</v>
      </c>
      <c r="BM230" s="209" t="s">
        <v>472</v>
      </c>
      <c r="BN230" s="209" t="s">
        <v>472</v>
      </c>
      <c r="BO230" s="209" t="s">
        <v>472</v>
      </c>
      <c r="BP230" s="209" t="s">
        <v>472</v>
      </c>
      <c r="BQ230" s="209" t="s">
        <v>472</v>
      </c>
      <c r="BR230" s="209" t="s">
        <v>472</v>
      </c>
      <c r="BS230" s="209" t="s">
        <v>472</v>
      </c>
      <c r="BT230" s="209" t="s">
        <v>472</v>
      </c>
      <c r="BU230" s="209" t="s">
        <v>472</v>
      </c>
      <c r="BV230" s="209" t="s">
        <v>472</v>
      </c>
      <c r="BW230" s="209" t="s">
        <v>472</v>
      </c>
      <c r="BX230" s="209" t="s">
        <v>472</v>
      </c>
      <c r="BY230" s="209" t="s">
        <v>472</v>
      </c>
      <c r="BZ230" s="209" t="s">
        <v>472</v>
      </c>
      <c r="CA230" s="209" t="s">
        <v>472</v>
      </c>
      <c r="CB230" s="209" t="s">
        <v>472</v>
      </c>
      <c r="CC230" s="209" t="s">
        <v>472</v>
      </c>
      <c r="CD230" s="209" t="s">
        <v>472</v>
      </c>
      <c r="CE230" s="209" t="s">
        <v>472</v>
      </c>
      <c r="CF230" s="209" t="s">
        <v>472</v>
      </c>
      <c r="CG230" s="209" t="s">
        <v>472</v>
      </c>
      <c r="CH230" s="209" t="s">
        <v>472</v>
      </c>
      <c r="CI230" s="209" t="s">
        <v>472</v>
      </c>
      <c r="CJ230" s="209" t="s">
        <v>472</v>
      </c>
      <c r="CK230" s="209" t="s">
        <v>472</v>
      </c>
      <c r="CL230" s="209" t="s">
        <v>472</v>
      </c>
      <c r="CM230" s="209" t="s">
        <v>472</v>
      </c>
      <c r="CN230" s="209" t="s">
        <v>472</v>
      </c>
      <c r="CO230" s="209" t="s">
        <v>472</v>
      </c>
      <c r="CP230" s="209" t="s">
        <v>472</v>
      </c>
      <c r="CQ230" s="209" t="s">
        <v>472</v>
      </c>
      <c r="CR230" s="209" t="s">
        <v>472</v>
      </c>
      <c r="CS230" s="209" t="s">
        <v>472</v>
      </c>
      <c r="CT230" s="209" t="s">
        <v>472</v>
      </c>
      <c r="CU230" s="209" t="s">
        <v>472</v>
      </c>
      <c r="CV230" s="209" t="s">
        <v>472</v>
      </c>
      <c r="CW230" s="209" t="s">
        <v>472</v>
      </c>
      <c r="CX230" s="209" t="s">
        <v>472</v>
      </c>
      <c r="CY230" s="209" t="s">
        <v>472</v>
      </c>
      <c r="CZ230" s="209" t="s">
        <v>472</v>
      </c>
      <c r="DA230" s="209" t="s">
        <v>472</v>
      </c>
      <c r="DB230" s="209" t="s">
        <v>472</v>
      </c>
      <c r="DC230" s="209" t="s">
        <v>472</v>
      </c>
    </row>
    <row r="231" spans="1:107">
      <c r="A231" s="213" t="s">
        <v>460</v>
      </c>
      <c r="B231" s="209">
        <v>2534</v>
      </c>
      <c r="C231" s="209">
        <v>2534</v>
      </c>
      <c r="D231" s="215">
        <v>10190</v>
      </c>
      <c r="E231" s="216">
        <f t="shared" si="9"/>
        <v>10190</v>
      </c>
      <c r="F231" s="217">
        <v>45688</v>
      </c>
      <c r="G231" s="215" t="s">
        <v>148</v>
      </c>
      <c r="H231" s="215" t="s">
        <v>469</v>
      </c>
      <c r="I231" s="209">
        <v>2021</v>
      </c>
      <c r="J231" s="209" t="s">
        <v>461</v>
      </c>
      <c r="K231" s="209" t="s">
        <v>462</v>
      </c>
      <c r="L231" s="218">
        <v>443424</v>
      </c>
      <c r="M231" s="209" t="s">
        <v>463</v>
      </c>
      <c r="N231" s="209" t="s">
        <v>464</v>
      </c>
      <c r="O231" s="209" t="s">
        <v>465</v>
      </c>
      <c r="P231" s="217">
        <v>45562</v>
      </c>
      <c r="Q231" s="217" t="s">
        <v>558</v>
      </c>
      <c r="R231" s="209" t="s">
        <v>464</v>
      </c>
      <c r="S231" s="209" t="s">
        <v>466</v>
      </c>
      <c r="T231" s="209">
        <v>4</v>
      </c>
      <c r="U231" s="218">
        <v>0</v>
      </c>
      <c r="V231" s="219">
        <v>0</v>
      </c>
      <c r="W231" s="209" t="s">
        <v>467</v>
      </c>
      <c r="X231" s="209" t="s">
        <v>468</v>
      </c>
      <c r="Y231" s="209" t="s">
        <v>468</v>
      </c>
      <c r="Z231" s="209" t="s">
        <v>469</v>
      </c>
      <c r="AA231" s="213" t="s">
        <v>460</v>
      </c>
      <c r="AB231" s="216">
        <f t="shared" si="10"/>
        <v>2534</v>
      </c>
      <c r="AC231" s="216">
        <v>7998</v>
      </c>
      <c r="AD231" s="216">
        <f t="shared" si="11"/>
        <v>7998</v>
      </c>
      <c r="AE231" s="209" t="s">
        <v>558</v>
      </c>
      <c r="AF231" s="209" t="s">
        <v>470</v>
      </c>
      <c r="AG231" s="219">
        <v>1581017</v>
      </c>
      <c r="AH231" s="209" t="s">
        <v>470</v>
      </c>
      <c r="AI231" s="221">
        <v>45538</v>
      </c>
      <c r="AJ231" s="209" t="s">
        <v>471</v>
      </c>
      <c r="AK231" s="209" t="s">
        <v>472</v>
      </c>
      <c r="AL231" s="209" t="s">
        <v>472</v>
      </c>
      <c r="AM231" s="209" t="s">
        <v>472</v>
      </c>
      <c r="AN231" s="209" t="s">
        <v>472</v>
      </c>
      <c r="AO231" s="209" t="s">
        <v>472</v>
      </c>
      <c r="AP231" s="209" t="s">
        <v>472</v>
      </c>
      <c r="AQ231" s="209" t="s">
        <v>472</v>
      </c>
      <c r="AR231" s="209" t="s">
        <v>472</v>
      </c>
      <c r="AS231" s="209" t="s">
        <v>472</v>
      </c>
      <c r="AT231" s="209" t="s">
        <v>472</v>
      </c>
      <c r="AU231" s="209" t="s">
        <v>472</v>
      </c>
      <c r="AV231" s="209" t="s">
        <v>472</v>
      </c>
      <c r="AW231" s="209" t="s">
        <v>472</v>
      </c>
      <c r="AX231" s="209" t="s">
        <v>472</v>
      </c>
      <c r="AY231" s="209" t="s">
        <v>472</v>
      </c>
      <c r="AZ231" s="209" t="s">
        <v>472</v>
      </c>
      <c r="BA231" s="209" t="s">
        <v>472</v>
      </c>
      <c r="BB231" s="209" t="s">
        <v>472</v>
      </c>
      <c r="BC231" s="209" t="s">
        <v>472</v>
      </c>
      <c r="BD231" s="209" t="s">
        <v>472</v>
      </c>
      <c r="BE231" s="209" t="s">
        <v>472</v>
      </c>
      <c r="BF231" s="209" t="s">
        <v>472</v>
      </c>
      <c r="BG231" s="209" t="s">
        <v>472</v>
      </c>
      <c r="BH231" s="209" t="s">
        <v>472</v>
      </c>
      <c r="BI231" s="209" t="s">
        <v>472</v>
      </c>
      <c r="BJ231" s="209" t="s">
        <v>472</v>
      </c>
      <c r="BK231" s="209" t="s">
        <v>472</v>
      </c>
      <c r="BL231" s="209" t="s">
        <v>472</v>
      </c>
      <c r="BM231" s="209" t="s">
        <v>472</v>
      </c>
      <c r="BN231" s="209" t="s">
        <v>472</v>
      </c>
      <c r="BO231" s="209" t="s">
        <v>472</v>
      </c>
      <c r="BP231" s="209" t="s">
        <v>472</v>
      </c>
      <c r="BQ231" s="209" t="s">
        <v>472</v>
      </c>
      <c r="BR231" s="209" t="s">
        <v>472</v>
      </c>
      <c r="BS231" s="209" t="s">
        <v>472</v>
      </c>
      <c r="BT231" s="209" t="s">
        <v>472</v>
      </c>
      <c r="BU231" s="209" t="s">
        <v>472</v>
      </c>
      <c r="BV231" s="209" t="s">
        <v>472</v>
      </c>
      <c r="BW231" s="209" t="s">
        <v>472</v>
      </c>
      <c r="BX231" s="209" t="s">
        <v>472</v>
      </c>
      <c r="BY231" s="209" t="s">
        <v>472</v>
      </c>
      <c r="BZ231" s="209" t="s">
        <v>472</v>
      </c>
      <c r="CA231" s="209" t="s">
        <v>472</v>
      </c>
      <c r="CB231" s="209" t="s">
        <v>472</v>
      </c>
      <c r="CC231" s="209" t="s">
        <v>472</v>
      </c>
      <c r="CD231" s="209" t="s">
        <v>472</v>
      </c>
      <c r="CE231" s="209" t="s">
        <v>472</v>
      </c>
      <c r="CF231" s="209" t="s">
        <v>472</v>
      </c>
      <c r="CG231" s="209" t="s">
        <v>472</v>
      </c>
      <c r="CH231" s="209" t="s">
        <v>472</v>
      </c>
      <c r="CI231" s="209" t="s">
        <v>472</v>
      </c>
      <c r="CJ231" s="209" t="s">
        <v>472</v>
      </c>
      <c r="CK231" s="209" t="s">
        <v>472</v>
      </c>
      <c r="CL231" s="209" t="s">
        <v>472</v>
      </c>
      <c r="CM231" s="209" t="s">
        <v>472</v>
      </c>
      <c r="CN231" s="209" t="s">
        <v>472</v>
      </c>
      <c r="CO231" s="209" t="s">
        <v>472</v>
      </c>
      <c r="CP231" s="209" t="s">
        <v>472</v>
      </c>
      <c r="CQ231" s="209" t="s">
        <v>472</v>
      </c>
      <c r="CR231" s="209" t="s">
        <v>472</v>
      </c>
      <c r="CS231" s="209" t="s">
        <v>472</v>
      </c>
      <c r="CT231" s="209" t="s">
        <v>472</v>
      </c>
      <c r="CU231" s="209" t="s">
        <v>472</v>
      </c>
      <c r="CV231" s="209" t="s">
        <v>472</v>
      </c>
      <c r="CW231" s="209" t="s">
        <v>472</v>
      </c>
      <c r="CX231" s="209" t="s">
        <v>472</v>
      </c>
      <c r="CY231" s="209" t="s">
        <v>472</v>
      </c>
      <c r="CZ231" s="209" t="s">
        <v>472</v>
      </c>
      <c r="DA231" s="209" t="s">
        <v>472</v>
      </c>
      <c r="DB231" s="209" t="s">
        <v>472</v>
      </c>
      <c r="DC231" s="209" t="s">
        <v>472</v>
      </c>
    </row>
    <row r="232" spans="1:107">
      <c r="A232" s="213" t="s">
        <v>460</v>
      </c>
      <c r="B232" s="209">
        <v>2535</v>
      </c>
      <c r="C232" s="209">
        <v>2535</v>
      </c>
      <c r="D232" s="215">
        <v>10578</v>
      </c>
      <c r="E232" s="216">
        <f t="shared" si="9"/>
        <v>10578</v>
      </c>
      <c r="F232" s="217">
        <v>45688</v>
      </c>
      <c r="G232" s="215" t="s">
        <v>148</v>
      </c>
      <c r="H232" s="215" t="s">
        <v>469</v>
      </c>
      <c r="I232" s="209">
        <v>2021</v>
      </c>
      <c r="J232" s="209" t="s">
        <v>461</v>
      </c>
      <c r="K232" s="209" t="s">
        <v>462</v>
      </c>
      <c r="L232" s="218">
        <v>513504</v>
      </c>
      <c r="M232" s="209" t="s">
        <v>463</v>
      </c>
      <c r="N232" s="209" t="s">
        <v>464</v>
      </c>
      <c r="O232" s="209" t="s">
        <v>465</v>
      </c>
      <c r="P232" s="217">
        <v>45562</v>
      </c>
      <c r="Q232" s="217" t="s">
        <v>558</v>
      </c>
      <c r="R232" s="209" t="s">
        <v>464</v>
      </c>
      <c r="S232" s="209" t="s">
        <v>466</v>
      </c>
      <c r="T232" s="209">
        <v>5</v>
      </c>
      <c r="U232" s="218">
        <v>0</v>
      </c>
      <c r="V232" s="219">
        <v>0</v>
      </c>
      <c r="W232" s="209" t="s">
        <v>467</v>
      </c>
      <c r="X232" s="209" t="s">
        <v>468</v>
      </c>
      <c r="Y232" s="209" t="s">
        <v>468</v>
      </c>
      <c r="Z232" s="209" t="s">
        <v>469</v>
      </c>
      <c r="AA232" s="213" t="s">
        <v>460</v>
      </c>
      <c r="AB232" s="216">
        <f t="shared" si="10"/>
        <v>2535</v>
      </c>
      <c r="AC232" s="216">
        <v>8158</v>
      </c>
      <c r="AD232" s="216">
        <f t="shared" si="11"/>
        <v>8158</v>
      </c>
      <c r="AE232" s="209" t="s">
        <v>558</v>
      </c>
      <c r="AF232" s="209" t="s">
        <v>470</v>
      </c>
      <c r="AG232" s="219">
        <v>1990740</v>
      </c>
      <c r="AH232" s="209" t="s">
        <v>470</v>
      </c>
      <c r="AI232" s="221">
        <v>45538</v>
      </c>
      <c r="AJ232" s="209" t="s">
        <v>471</v>
      </c>
      <c r="AK232" s="209" t="s">
        <v>472</v>
      </c>
      <c r="AL232" s="209" t="s">
        <v>472</v>
      </c>
      <c r="AM232" s="209" t="s">
        <v>472</v>
      </c>
      <c r="AN232" s="209" t="s">
        <v>472</v>
      </c>
      <c r="AO232" s="209" t="s">
        <v>472</v>
      </c>
      <c r="AP232" s="209" t="s">
        <v>472</v>
      </c>
      <c r="AQ232" s="209" t="s">
        <v>472</v>
      </c>
      <c r="AR232" s="209" t="s">
        <v>472</v>
      </c>
      <c r="AS232" s="209" t="s">
        <v>472</v>
      </c>
      <c r="AT232" s="209" t="s">
        <v>472</v>
      </c>
      <c r="AU232" s="209" t="s">
        <v>472</v>
      </c>
      <c r="AV232" s="209" t="s">
        <v>472</v>
      </c>
      <c r="AW232" s="209" t="s">
        <v>472</v>
      </c>
      <c r="AX232" s="209" t="s">
        <v>472</v>
      </c>
      <c r="AY232" s="209" t="s">
        <v>472</v>
      </c>
      <c r="AZ232" s="209" t="s">
        <v>472</v>
      </c>
      <c r="BA232" s="209" t="s">
        <v>472</v>
      </c>
      <c r="BB232" s="209" t="s">
        <v>472</v>
      </c>
      <c r="BC232" s="209" t="s">
        <v>472</v>
      </c>
      <c r="BD232" s="209" t="s">
        <v>472</v>
      </c>
      <c r="BE232" s="209" t="s">
        <v>472</v>
      </c>
      <c r="BF232" s="209" t="s">
        <v>472</v>
      </c>
      <c r="BG232" s="209" t="s">
        <v>472</v>
      </c>
      <c r="BH232" s="209" t="s">
        <v>472</v>
      </c>
      <c r="BI232" s="209" t="s">
        <v>472</v>
      </c>
      <c r="BJ232" s="209" t="s">
        <v>472</v>
      </c>
      <c r="BK232" s="209" t="s">
        <v>472</v>
      </c>
      <c r="BL232" s="209" t="s">
        <v>472</v>
      </c>
      <c r="BM232" s="209" t="s">
        <v>472</v>
      </c>
      <c r="BN232" s="209" t="s">
        <v>472</v>
      </c>
      <c r="BO232" s="209" t="s">
        <v>472</v>
      </c>
      <c r="BP232" s="209" t="s">
        <v>472</v>
      </c>
      <c r="BQ232" s="209" t="s">
        <v>472</v>
      </c>
      <c r="BR232" s="209" t="s">
        <v>472</v>
      </c>
      <c r="BS232" s="209" t="s">
        <v>472</v>
      </c>
      <c r="BT232" s="209" t="s">
        <v>472</v>
      </c>
      <c r="BU232" s="209" t="s">
        <v>472</v>
      </c>
      <c r="BV232" s="209" t="s">
        <v>472</v>
      </c>
      <c r="BW232" s="209" t="s">
        <v>472</v>
      </c>
      <c r="BX232" s="209" t="s">
        <v>472</v>
      </c>
      <c r="BY232" s="209" t="s">
        <v>472</v>
      </c>
      <c r="BZ232" s="209" t="s">
        <v>472</v>
      </c>
      <c r="CA232" s="209" t="s">
        <v>472</v>
      </c>
      <c r="CB232" s="209" t="s">
        <v>472</v>
      </c>
      <c r="CC232" s="209" t="s">
        <v>472</v>
      </c>
      <c r="CD232" s="209" t="s">
        <v>472</v>
      </c>
      <c r="CE232" s="209" t="s">
        <v>472</v>
      </c>
      <c r="CF232" s="209" t="s">
        <v>472</v>
      </c>
      <c r="CG232" s="209" t="s">
        <v>472</v>
      </c>
      <c r="CH232" s="209" t="s">
        <v>472</v>
      </c>
      <c r="CI232" s="209" t="s">
        <v>472</v>
      </c>
      <c r="CJ232" s="209" t="s">
        <v>472</v>
      </c>
      <c r="CK232" s="209" t="s">
        <v>472</v>
      </c>
      <c r="CL232" s="209" t="s">
        <v>472</v>
      </c>
      <c r="CM232" s="209" t="s">
        <v>472</v>
      </c>
      <c r="CN232" s="209" t="s">
        <v>472</v>
      </c>
      <c r="CO232" s="209" t="s">
        <v>472</v>
      </c>
      <c r="CP232" s="209" t="s">
        <v>472</v>
      </c>
      <c r="CQ232" s="209" t="s">
        <v>472</v>
      </c>
      <c r="CR232" s="209" t="s">
        <v>472</v>
      </c>
      <c r="CS232" s="209" t="s">
        <v>472</v>
      </c>
      <c r="CT232" s="209" t="s">
        <v>472</v>
      </c>
      <c r="CU232" s="209" t="s">
        <v>472</v>
      </c>
      <c r="CV232" s="209" t="s">
        <v>472</v>
      </c>
      <c r="CW232" s="209" t="s">
        <v>472</v>
      </c>
      <c r="CX232" s="209" t="s">
        <v>472</v>
      </c>
      <c r="CY232" s="209" t="s">
        <v>472</v>
      </c>
      <c r="CZ232" s="209" t="s">
        <v>472</v>
      </c>
      <c r="DA232" s="209" t="s">
        <v>472</v>
      </c>
      <c r="DB232" s="209" t="s">
        <v>472</v>
      </c>
      <c r="DC232" s="209" t="s">
        <v>472</v>
      </c>
    </row>
    <row r="233" spans="1:107">
      <c r="A233" s="213" t="s">
        <v>460</v>
      </c>
      <c r="B233" s="209">
        <v>2537</v>
      </c>
      <c r="C233" s="209">
        <v>2537</v>
      </c>
      <c r="D233" s="215">
        <v>11421</v>
      </c>
      <c r="E233" s="216">
        <f t="shared" si="9"/>
        <v>11421</v>
      </c>
      <c r="F233" s="217">
        <v>45688</v>
      </c>
      <c r="G233" s="215" t="s">
        <v>148</v>
      </c>
      <c r="H233" s="215" t="s">
        <v>469</v>
      </c>
      <c r="I233" s="209">
        <v>2021</v>
      </c>
      <c r="J233" s="209" t="s">
        <v>461</v>
      </c>
      <c r="K233" s="209" t="s">
        <v>462</v>
      </c>
      <c r="L233" s="218">
        <v>834792</v>
      </c>
      <c r="M233" s="209" t="s">
        <v>463</v>
      </c>
      <c r="N233" s="209" t="s">
        <v>464</v>
      </c>
      <c r="O233" s="209" t="s">
        <v>465</v>
      </c>
      <c r="P233" s="217">
        <v>45558</v>
      </c>
      <c r="Q233" s="217" t="s">
        <v>558</v>
      </c>
      <c r="R233" s="209" t="s">
        <v>464</v>
      </c>
      <c r="S233" s="209" t="s">
        <v>466</v>
      </c>
      <c r="T233" s="209">
        <v>5</v>
      </c>
      <c r="U233" s="218">
        <v>0</v>
      </c>
      <c r="V233" s="219">
        <v>0</v>
      </c>
      <c r="W233" s="209" t="s">
        <v>467</v>
      </c>
      <c r="X233" s="209" t="s">
        <v>468</v>
      </c>
      <c r="Y233" s="209" t="s">
        <v>468</v>
      </c>
      <c r="Z233" s="209" t="s">
        <v>469</v>
      </c>
      <c r="AA233" s="213" t="s">
        <v>460</v>
      </c>
      <c r="AB233" s="216">
        <f t="shared" si="10"/>
        <v>2537</v>
      </c>
      <c r="AC233" s="216">
        <v>9298</v>
      </c>
      <c r="AD233" s="216">
        <f t="shared" si="11"/>
        <v>9298</v>
      </c>
      <c r="AE233" s="209" t="s">
        <v>558</v>
      </c>
      <c r="AF233" s="209" t="s">
        <v>470</v>
      </c>
      <c r="AG233" s="219">
        <v>1698303</v>
      </c>
      <c r="AH233" s="209" t="s">
        <v>470</v>
      </c>
      <c r="AI233" s="221">
        <v>45418</v>
      </c>
      <c r="AJ233" s="209" t="s">
        <v>471</v>
      </c>
      <c r="AK233" s="209" t="s">
        <v>472</v>
      </c>
      <c r="AL233" s="209" t="s">
        <v>472</v>
      </c>
      <c r="AM233" s="209" t="s">
        <v>472</v>
      </c>
      <c r="AN233" s="209" t="s">
        <v>472</v>
      </c>
      <c r="AO233" s="209" t="s">
        <v>472</v>
      </c>
      <c r="AP233" s="209" t="s">
        <v>472</v>
      </c>
      <c r="AQ233" s="209" t="s">
        <v>472</v>
      </c>
      <c r="AR233" s="209" t="s">
        <v>472</v>
      </c>
      <c r="AS233" s="209" t="s">
        <v>472</v>
      </c>
      <c r="AT233" s="209" t="s">
        <v>472</v>
      </c>
      <c r="AU233" s="209" t="s">
        <v>472</v>
      </c>
      <c r="AV233" s="209" t="s">
        <v>472</v>
      </c>
      <c r="AW233" s="209" t="s">
        <v>472</v>
      </c>
      <c r="AX233" s="209" t="s">
        <v>472</v>
      </c>
      <c r="AY233" s="209" t="s">
        <v>472</v>
      </c>
      <c r="AZ233" s="209" t="s">
        <v>472</v>
      </c>
      <c r="BA233" s="209" t="s">
        <v>472</v>
      </c>
      <c r="BB233" s="209" t="s">
        <v>472</v>
      </c>
      <c r="BC233" s="209" t="s">
        <v>472</v>
      </c>
      <c r="BD233" s="209" t="s">
        <v>472</v>
      </c>
      <c r="BE233" s="209" t="s">
        <v>472</v>
      </c>
      <c r="BF233" s="209" t="s">
        <v>472</v>
      </c>
      <c r="BG233" s="209" t="s">
        <v>472</v>
      </c>
      <c r="BH233" s="209" t="s">
        <v>472</v>
      </c>
      <c r="BI233" s="209" t="s">
        <v>472</v>
      </c>
      <c r="BJ233" s="209" t="s">
        <v>472</v>
      </c>
      <c r="BK233" s="209" t="s">
        <v>472</v>
      </c>
      <c r="BL233" s="209" t="s">
        <v>472</v>
      </c>
      <c r="BM233" s="209" t="s">
        <v>472</v>
      </c>
      <c r="BN233" s="209" t="s">
        <v>472</v>
      </c>
      <c r="BO233" s="209" t="s">
        <v>472</v>
      </c>
      <c r="BP233" s="209" t="s">
        <v>472</v>
      </c>
      <c r="BQ233" s="209" t="s">
        <v>472</v>
      </c>
      <c r="BR233" s="209" t="s">
        <v>472</v>
      </c>
      <c r="BS233" s="209" t="s">
        <v>472</v>
      </c>
      <c r="BT233" s="209" t="s">
        <v>472</v>
      </c>
      <c r="BU233" s="209" t="s">
        <v>472</v>
      </c>
      <c r="BV233" s="209" t="s">
        <v>472</v>
      </c>
      <c r="BW233" s="209" t="s">
        <v>472</v>
      </c>
      <c r="BX233" s="209" t="s">
        <v>472</v>
      </c>
      <c r="BY233" s="209" t="s">
        <v>472</v>
      </c>
      <c r="BZ233" s="209" t="s">
        <v>472</v>
      </c>
      <c r="CA233" s="209" t="s">
        <v>472</v>
      </c>
      <c r="CB233" s="209" t="s">
        <v>472</v>
      </c>
      <c r="CC233" s="209" t="s">
        <v>472</v>
      </c>
      <c r="CD233" s="209" t="s">
        <v>472</v>
      </c>
      <c r="CE233" s="209" t="s">
        <v>472</v>
      </c>
      <c r="CF233" s="209" t="s">
        <v>472</v>
      </c>
      <c r="CG233" s="209" t="s">
        <v>472</v>
      </c>
      <c r="CH233" s="209" t="s">
        <v>472</v>
      </c>
      <c r="CI233" s="209" t="s">
        <v>472</v>
      </c>
      <c r="CJ233" s="209" t="s">
        <v>472</v>
      </c>
      <c r="CK233" s="209" t="s">
        <v>472</v>
      </c>
      <c r="CL233" s="209" t="s">
        <v>472</v>
      </c>
      <c r="CM233" s="209" t="s">
        <v>472</v>
      </c>
      <c r="CN233" s="209" t="s">
        <v>472</v>
      </c>
      <c r="CO233" s="209" t="s">
        <v>472</v>
      </c>
      <c r="CP233" s="209" t="s">
        <v>472</v>
      </c>
      <c r="CQ233" s="209" t="s">
        <v>472</v>
      </c>
      <c r="CR233" s="209" t="s">
        <v>472</v>
      </c>
      <c r="CS233" s="209" t="s">
        <v>472</v>
      </c>
      <c r="CT233" s="209" t="s">
        <v>472</v>
      </c>
      <c r="CU233" s="209" t="s">
        <v>472</v>
      </c>
      <c r="CV233" s="209" t="s">
        <v>472</v>
      </c>
      <c r="CW233" s="209" t="s">
        <v>472</v>
      </c>
      <c r="CX233" s="209" t="s">
        <v>472</v>
      </c>
      <c r="CY233" s="209" t="s">
        <v>472</v>
      </c>
      <c r="CZ233" s="209" t="s">
        <v>472</v>
      </c>
      <c r="DA233" s="209" t="s">
        <v>472</v>
      </c>
      <c r="DB233" s="209" t="s">
        <v>472</v>
      </c>
      <c r="DC233" s="209" t="s">
        <v>472</v>
      </c>
    </row>
    <row r="234" spans="1:107">
      <c r="A234" s="213" t="s">
        <v>460</v>
      </c>
      <c r="B234" s="209">
        <v>2538</v>
      </c>
      <c r="C234" s="209">
        <v>2538</v>
      </c>
      <c r="D234" s="215">
        <v>11438</v>
      </c>
      <c r="E234" s="216">
        <f t="shared" si="9"/>
        <v>11438</v>
      </c>
      <c r="F234" s="217">
        <v>45688</v>
      </c>
      <c r="G234" s="215" t="s">
        <v>148</v>
      </c>
      <c r="H234" s="215" t="s">
        <v>469</v>
      </c>
      <c r="I234" s="209">
        <v>2021</v>
      </c>
      <c r="J234" s="209" t="s">
        <v>461</v>
      </c>
      <c r="K234" s="209" t="s">
        <v>462</v>
      </c>
      <c r="L234" s="218">
        <v>9128088</v>
      </c>
      <c r="M234" s="209" t="s">
        <v>463</v>
      </c>
      <c r="N234" s="209" t="s">
        <v>464</v>
      </c>
      <c r="O234" s="209" t="s">
        <v>465</v>
      </c>
      <c r="P234" s="217">
        <v>45558</v>
      </c>
      <c r="Q234" s="217" t="s">
        <v>560</v>
      </c>
      <c r="R234" s="209" t="s">
        <v>464</v>
      </c>
      <c r="S234" s="209" t="s">
        <v>466</v>
      </c>
      <c r="T234" s="209">
        <v>4</v>
      </c>
      <c r="U234" s="218">
        <v>0</v>
      </c>
      <c r="V234" s="219">
        <v>0</v>
      </c>
      <c r="W234" s="209" t="s">
        <v>467</v>
      </c>
      <c r="X234" s="209" t="s">
        <v>468</v>
      </c>
      <c r="Y234" s="209" t="s">
        <v>468</v>
      </c>
      <c r="Z234" s="209" t="s">
        <v>469</v>
      </c>
      <c r="AA234" s="213" t="s">
        <v>460</v>
      </c>
      <c r="AB234" s="216">
        <f t="shared" si="10"/>
        <v>2538</v>
      </c>
      <c r="AC234" s="216">
        <v>9299</v>
      </c>
      <c r="AD234" s="216">
        <f t="shared" si="11"/>
        <v>9299</v>
      </c>
      <c r="AE234" s="209" t="s">
        <v>560</v>
      </c>
      <c r="AF234" s="209" t="s">
        <v>470</v>
      </c>
      <c r="AG234" s="219">
        <v>9500000</v>
      </c>
      <c r="AH234" s="209" t="s">
        <v>470</v>
      </c>
      <c r="AI234" s="221">
        <v>45418</v>
      </c>
      <c r="AJ234" s="209" t="s">
        <v>471</v>
      </c>
      <c r="AK234" s="209" t="s">
        <v>472</v>
      </c>
      <c r="AL234" s="209" t="s">
        <v>472</v>
      </c>
      <c r="AM234" s="209" t="s">
        <v>472</v>
      </c>
      <c r="AN234" s="209" t="s">
        <v>472</v>
      </c>
      <c r="AO234" s="209" t="s">
        <v>472</v>
      </c>
      <c r="AP234" s="209" t="s">
        <v>472</v>
      </c>
      <c r="AQ234" s="209" t="s">
        <v>472</v>
      </c>
      <c r="AR234" s="209" t="s">
        <v>472</v>
      </c>
      <c r="AS234" s="209" t="s">
        <v>472</v>
      </c>
      <c r="AT234" s="209" t="s">
        <v>472</v>
      </c>
      <c r="AU234" s="209" t="s">
        <v>472</v>
      </c>
      <c r="AV234" s="209" t="s">
        <v>472</v>
      </c>
      <c r="AW234" s="209" t="s">
        <v>472</v>
      </c>
      <c r="AX234" s="209" t="s">
        <v>472</v>
      </c>
      <c r="AY234" s="209" t="s">
        <v>472</v>
      </c>
      <c r="AZ234" s="209" t="s">
        <v>472</v>
      </c>
      <c r="BA234" s="209" t="s">
        <v>472</v>
      </c>
      <c r="BB234" s="209" t="s">
        <v>472</v>
      </c>
      <c r="BC234" s="209" t="s">
        <v>472</v>
      </c>
      <c r="BD234" s="209" t="s">
        <v>472</v>
      </c>
      <c r="BE234" s="209" t="s">
        <v>472</v>
      </c>
      <c r="BF234" s="209" t="s">
        <v>472</v>
      </c>
      <c r="BG234" s="209" t="s">
        <v>472</v>
      </c>
      <c r="BH234" s="209" t="s">
        <v>472</v>
      </c>
      <c r="BI234" s="209" t="s">
        <v>472</v>
      </c>
      <c r="BJ234" s="209" t="s">
        <v>472</v>
      </c>
      <c r="BK234" s="209" t="s">
        <v>472</v>
      </c>
      <c r="BL234" s="209" t="s">
        <v>472</v>
      </c>
      <c r="BM234" s="209" t="s">
        <v>472</v>
      </c>
      <c r="BN234" s="209" t="s">
        <v>472</v>
      </c>
      <c r="BO234" s="209" t="s">
        <v>472</v>
      </c>
      <c r="BP234" s="209" t="s">
        <v>472</v>
      </c>
      <c r="BQ234" s="209" t="s">
        <v>472</v>
      </c>
      <c r="BR234" s="209" t="s">
        <v>472</v>
      </c>
      <c r="BS234" s="209" t="s">
        <v>472</v>
      </c>
      <c r="BT234" s="209" t="s">
        <v>472</v>
      </c>
      <c r="BU234" s="209" t="s">
        <v>472</v>
      </c>
      <c r="BV234" s="209" t="s">
        <v>472</v>
      </c>
      <c r="BW234" s="209" t="s">
        <v>472</v>
      </c>
      <c r="BX234" s="209" t="s">
        <v>472</v>
      </c>
      <c r="BY234" s="209" t="s">
        <v>472</v>
      </c>
      <c r="BZ234" s="209" t="s">
        <v>472</v>
      </c>
      <c r="CA234" s="209" t="s">
        <v>472</v>
      </c>
      <c r="CB234" s="209" t="s">
        <v>472</v>
      </c>
      <c r="CC234" s="209" t="s">
        <v>472</v>
      </c>
      <c r="CD234" s="209" t="s">
        <v>472</v>
      </c>
      <c r="CE234" s="209" t="s">
        <v>472</v>
      </c>
      <c r="CF234" s="209" t="s">
        <v>472</v>
      </c>
      <c r="CG234" s="209" t="s">
        <v>472</v>
      </c>
      <c r="CH234" s="209" t="s">
        <v>472</v>
      </c>
      <c r="CI234" s="209" t="s">
        <v>472</v>
      </c>
      <c r="CJ234" s="209" t="s">
        <v>472</v>
      </c>
      <c r="CK234" s="209" t="s">
        <v>472</v>
      </c>
      <c r="CL234" s="209" t="s">
        <v>472</v>
      </c>
      <c r="CM234" s="209" t="s">
        <v>472</v>
      </c>
      <c r="CN234" s="209" t="s">
        <v>472</v>
      </c>
      <c r="CO234" s="209" t="s">
        <v>472</v>
      </c>
      <c r="CP234" s="209" t="s">
        <v>472</v>
      </c>
      <c r="CQ234" s="209" t="s">
        <v>472</v>
      </c>
      <c r="CR234" s="209" t="s">
        <v>472</v>
      </c>
      <c r="CS234" s="209" t="s">
        <v>472</v>
      </c>
      <c r="CT234" s="209" t="s">
        <v>472</v>
      </c>
      <c r="CU234" s="209" t="s">
        <v>472</v>
      </c>
      <c r="CV234" s="209" t="s">
        <v>472</v>
      </c>
      <c r="CW234" s="209" t="s">
        <v>472</v>
      </c>
      <c r="CX234" s="209" t="s">
        <v>472</v>
      </c>
      <c r="CY234" s="209" t="s">
        <v>472</v>
      </c>
      <c r="CZ234" s="209" t="s">
        <v>472</v>
      </c>
      <c r="DA234" s="209" t="s">
        <v>472</v>
      </c>
      <c r="DB234" s="209" t="s">
        <v>472</v>
      </c>
      <c r="DC234" s="209" t="s">
        <v>472</v>
      </c>
    </row>
    <row r="235" spans="1:107">
      <c r="A235" s="213" t="s">
        <v>460</v>
      </c>
      <c r="B235" s="209">
        <v>2542</v>
      </c>
      <c r="C235" s="209">
        <v>2542</v>
      </c>
      <c r="D235" s="215">
        <v>11411</v>
      </c>
      <c r="E235" s="216">
        <f t="shared" si="9"/>
        <v>11411</v>
      </c>
      <c r="F235" s="217">
        <v>45688</v>
      </c>
      <c r="G235" s="215" t="s">
        <v>148</v>
      </c>
      <c r="H235" s="215" t="s">
        <v>469</v>
      </c>
      <c r="I235" s="209">
        <v>2021</v>
      </c>
      <c r="J235" s="209" t="s">
        <v>461</v>
      </c>
      <c r="K235" s="209" t="s">
        <v>462</v>
      </c>
      <c r="L235" s="218">
        <v>8487618</v>
      </c>
      <c r="M235" s="209" t="s">
        <v>463</v>
      </c>
      <c r="N235" s="209" t="s">
        <v>464</v>
      </c>
      <c r="O235" s="209" t="s">
        <v>465</v>
      </c>
      <c r="P235" s="217">
        <v>45590</v>
      </c>
      <c r="Q235" s="217" t="s">
        <v>559</v>
      </c>
      <c r="R235" s="209" t="s">
        <v>464</v>
      </c>
      <c r="S235" s="209" t="s">
        <v>466</v>
      </c>
      <c r="T235" s="209">
        <v>2</v>
      </c>
      <c r="U235" s="218">
        <v>0</v>
      </c>
      <c r="V235" s="219">
        <v>0</v>
      </c>
      <c r="W235" s="209" t="s">
        <v>467</v>
      </c>
      <c r="X235" s="209" t="s">
        <v>468</v>
      </c>
      <c r="Y235" s="209" t="s">
        <v>468</v>
      </c>
      <c r="Z235" s="209" t="s">
        <v>469</v>
      </c>
      <c r="AA235" s="213" t="s">
        <v>460</v>
      </c>
      <c r="AB235" s="216">
        <f t="shared" si="10"/>
        <v>2542</v>
      </c>
      <c r="AC235" s="216">
        <v>9287</v>
      </c>
      <c r="AD235" s="216">
        <f t="shared" si="11"/>
        <v>9287</v>
      </c>
      <c r="AE235" s="209" t="s">
        <v>559</v>
      </c>
      <c r="AF235" s="209" t="s">
        <v>470</v>
      </c>
      <c r="AG235" s="219">
        <v>40750043</v>
      </c>
      <c r="AH235" s="209" t="s">
        <v>470</v>
      </c>
      <c r="AI235" s="221">
        <v>45442</v>
      </c>
      <c r="AJ235" s="209" t="s">
        <v>471</v>
      </c>
      <c r="AK235" s="209" t="s">
        <v>472</v>
      </c>
      <c r="AL235" s="209" t="s">
        <v>472</v>
      </c>
      <c r="AM235" s="209" t="s">
        <v>472</v>
      </c>
      <c r="AN235" s="209" t="s">
        <v>472</v>
      </c>
      <c r="AO235" s="209" t="s">
        <v>472</v>
      </c>
      <c r="AP235" s="209" t="s">
        <v>472</v>
      </c>
      <c r="AQ235" s="209" t="s">
        <v>472</v>
      </c>
      <c r="AR235" s="209" t="s">
        <v>472</v>
      </c>
      <c r="AS235" s="209" t="s">
        <v>472</v>
      </c>
      <c r="AT235" s="209" t="s">
        <v>472</v>
      </c>
      <c r="AU235" s="209" t="s">
        <v>472</v>
      </c>
      <c r="AV235" s="209" t="s">
        <v>472</v>
      </c>
      <c r="AW235" s="209" t="s">
        <v>472</v>
      </c>
      <c r="AX235" s="209" t="s">
        <v>472</v>
      </c>
      <c r="AY235" s="209" t="s">
        <v>472</v>
      </c>
      <c r="AZ235" s="209" t="s">
        <v>472</v>
      </c>
      <c r="BA235" s="209" t="s">
        <v>472</v>
      </c>
      <c r="BB235" s="209" t="s">
        <v>472</v>
      </c>
      <c r="BC235" s="209" t="s">
        <v>472</v>
      </c>
      <c r="BD235" s="209" t="s">
        <v>472</v>
      </c>
      <c r="BE235" s="209" t="s">
        <v>472</v>
      </c>
      <c r="BF235" s="209" t="s">
        <v>472</v>
      </c>
      <c r="BG235" s="209" t="s">
        <v>472</v>
      </c>
      <c r="BH235" s="209" t="s">
        <v>472</v>
      </c>
      <c r="BI235" s="209" t="s">
        <v>472</v>
      </c>
      <c r="BJ235" s="209" t="s">
        <v>472</v>
      </c>
      <c r="BK235" s="209" t="s">
        <v>472</v>
      </c>
      <c r="BL235" s="209" t="s">
        <v>472</v>
      </c>
      <c r="BM235" s="209" t="s">
        <v>472</v>
      </c>
      <c r="BN235" s="209" t="s">
        <v>472</v>
      </c>
      <c r="BO235" s="209" t="s">
        <v>472</v>
      </c>
      <c r="BP235" s="209" t="s">
        <v>472</v>
      </c>
      <c r="BQ235" s="209" t="s">
        <v>472</v>
      </c>
      <c r="BR235" s="209" t="s">
        <v>472</v>
      </c>
      <c r="BS235" s="209" t="s">
        <v>472</v>
      </c>
      <c r="BT235" s="209" t="s">
        <v>472</v>
      </c>
      <c r="BU235" s="209" t="s">
        <v>472</v>
      </c>
      <c r="BV235" s="209" t="s">
        <v>472</v>
      </c>
      <c r="BW235" s="209" t="s">
        <v>472</v>
      </c>
      <c r="BX235" s="209" t="s">
        <v>472</v>
      </c>
      <c r="BY235" s="209" t="s">
        <v>472</v>
      </c>
      <c r="BZ235" s="209" t="s">
        <v>472</v>
      </c>
      <c r="CA235" s="209" t="s">
        <v>472</v>
      </c>
      <c r="CB235" s="209" t="s">
        <v>472</v>
      </c>
      <c r="CC235" s="209" t="s">
        <v>472</v>
      </c>
      <c r="CD235" s="209" t="s">
        <v>472</v>
      </c>
      <c r="CE235" s="209" t="s">
        <v>472</v>
      </c>
      <c r="CF235" s="209" t="s">
        <v>472</v>
      </c>
      <c r="CG235" s="209" t="s">
        <v>472</v>
      </c>
      <c r="CH235" s="209" t="s">
        <v>472</v>
      </c>
      <c r="CI235" s="209" t="s">
        <v>472</v>
      </c>
      <c r="CJ235" s="209" t="s">
        <v>472</v>
      </c>
      <c r="CK235" s="209" t="s">
        <v>472</v>
      </c>
      <c r="CL235" s="209" t="s">
        <v>472</v>
      </c>
      <c r="CM235" s="209" t="s">
        <v>472</v>
      </c>
      <c r="CN235" s="209" t="s">
        <v>472</v>
      </c>
      <c r="CO235" s="209" t="s">
        <v>472</v>
      </c>
      <c r="CP235" s="209" t="s">
        <v>472</v>
      </c>
      <c r="CQ235" s="209" t="s">
        <v>472</v>
      </c>
      <c r="CR235" s="209" t="s">
        <v>472</v>
      </c>
      <c r="CS235" s="209" t="s">
        <v>472</v>
      </c>
      <c r="CT235" s="209" t="s">
        <v>472</v>
      </c>
      <c r="CU235" s="209" t="s">
        <v>472</v>
      </c>
      <c r="CV235" s="209" t="s">
        <v>472</v>
      </c>
      <c r="CW235" s="209" t="s">
        <v>472</v>
      </c>
      <c r="CX235" s="209" t="s">
        <v>472</v>
      </c>
      <c r="CY235" s="209" t="s">
        <v>472</v>
      </c>
      <c r="CZ235" s="209" t="s">
        <v>472</v>
      </c>
      <c r="DA235" s="209" t="s">
        <v>472</v>
      </c>
      <c r="DB235" s="209" t="s">
        <v>472</v>
      </c>
      <c r="DC235" s="209" t="s">
        <v>472</v>
      </c>
    </row>
    <row r="236" spans="1:107">
      <c r="A236" s="213" t="s">
        <v>460</v>
      </c>
      <c r="B236" s="209">
        <v>2548</v>
      </c>
      <c r="C236" s="209">
        <v>2548</v>
      </c>
      <c r="D236" s="215">
        <v>10624</v>
      </c>
      <c r="E236" s="216">
        <f t="shared" si="9"/>
        <v>10624</v>
      </c>
      <c r="F236" s="217">
        <v>45688</v>
      </c>
      <c r="G236" s="215" t="s">
        <v>148</v>
      </c>
      <c r="H236" s="215" t="s">
        <v>469</v>
      </c>
      <c r="I236" s="209">
        <v>2021</v>
      </c>
      <c r="J236" s="209" t="s">
        <v>461</v>
      </c>
      <c r="K236" s="209" t="s">
        <v>462</v>
      </c>
      <c r="L236" s="218">
        <v>93216</v>
      </c>
      <c r="M236" s="209" t="s">
        <v>463</v>
      </c>
      <c r="N236" s="209" t="s">
        <v>464</v>
      </c>
      <c r="O236" s="209" t="s">
        <v>465</v>
      </c>
      <c r="P236" s="217">
        <v>45626</v>
      </c>
      <c r="Q236" s="217" t="s">
        <v>560</v>
      </c>
      <c r="R236" s="209" t="s">
        <v>464</v>
      </c>
      <c r="S236" s="209" t="s">
        <v>466</v>
      </c>
      <c r="T236" s="209">
        <v>2</v>
      </c>
      <c r="U236" s="218">
        <v>0</v>
      </c>
      <c r="V236" s="219">
        <v>0</v>
      </c>
      <c r="W236" s="209" t="s">
        <v>467</v>
      </c>
      <c r="X236" s="209" t="s">
        <v>468</v>
      </c>
      <c r="Y236" s="209" t="s">
        <v>468</v>
      </c>
      <c r="Z236" s="209" t="s">
        <v>469</v>
      </c>
      <c r="AA236" s="213" t="s">
        <v>460</v>
      </c>
      <c r="AB236" s="216">
        <f t="shared" si="10"/>
        <v>2548</v>
      </c>
      <c r="AC236" s="216">
        <v>8175</v>
      </c>
      <c r="AD236" s="216">
        <f t="shared" si="11"/>
        <v>8175</v>
      </c>
      <c r="AE236" s="209" t="s">
        <v>560</v>
      </c>
      <c r="AF236" s="209" t="s">
        <v>470</v>
      </c>
      <c r="AG236" s="219">
        <v>5206943</v>
      </c>
      <c r="AH236" s="209" t="s">
        <v>470</v>
      </c>
      <c r="AI236" s="221">
        <v>44336</v>
      </c>
      <c r="AJ236" s="209" t="s">
        <v>471</v>
      </c>
      <c r="AK236" s="209" t="s">
        <v>472</v>
      </c>
      <c r="AL236" s="209" t="s">
        <v>472</v>
      </c>
      <c r="AM236" s="209" t="s">
        <v>472</v>
      </c>
      <c r="AN236" s="209" t="s">
        <v>472</v>
      </c>
      <c r="AO236" s="209" t="s">
        <v>472</v>
      </c>
      <c r="AP236" s="209" t="s">
        <v>472</v>
      </c>
      <c r="AQ236" s="209" t="s">
        <v>472</v>
      </c>
      <c r="AR236" s="209" t="s">
        <v>472</v>
      </c>
      <c r="AS236" s="209" t="s">
        <v>472</v>
      </c>
      <c r="AT236" s="209" t="s">
        <v>472</v>
      </c>
      <c r="AU236" s="209" t="s">
        <v>472</v>
      </c>
      <c r="AV236" s="209" t="s">
        <v>472</v>
      </c>
      <c r="AW236" s="209" t="s">
        <v>472</v>
      </c>
      <c r="AX236" s="209" t="s">
        <v>472</v>
      </c>
      <c r="AY236" s="209" t="s">
        <v>472</v>
      </c>
      <c r="AZ236" s="209" t="s">
        <v>472</v>
      </c>
      <c r="BA236" s="209" t="s">
        <v>472</v>
      </c>
      <c r="BB236" s="209" t="s">
        <v>472</v>
      </c>
      <c r="BC236" s="209" t="s">
        <v>472</v>
      </c>
      <c r="BD236" s="209" t="s">
        <v>472</v>
      </c>
      <c r="BE236" s="209" t="s">
        <v>472</v>
      </c>
      <c r="BF236" s="209" t="s">
        <v>472</v>
      </c>
      <c r="BG236" s="209" t="s">
        <v>472</v>
      </c>
      <c r="BH236" s="209" t="s">
        <v>472</v>
      </c>
      <c r="BI236" s="209" t="s">
        <v>472</v>
      </c>
      <c r="BJ236" s="209" t="s">
        <v>472</v>
      </c>
      <c r="BK236" s="209" t="s">
        <v>472</v>
      </c>
      <c r="BL236" s="209" t="s">
        <v>472</v>
      </c>
      <c r="BM236" s="209" t="s">
        <v>472</v>
      </c>
      <c r="BN236" s="209" t="s">
        <v>472</v>
      </c>
      <c r="BO236" s="209" t="s">
        <v>472</v>
      </c>
      <c r="BP236" s="209" t="s">
        <v>472</v>
      </c>
      <c r="BQ236" s="209" t="s">
        <v>472</v>
      </c>
      <c r="BR236" s="209" t="s">
        <v>472</v>
      </c>
      <c r="BS236" s="209" t="s">
        <v>472</v>
      </c>
      <c r="BT236" s="209" t="s">
        <v>472</v>
      </c>
      <c r="BU236" s="209" t="s">
        <v>472</v>
      </c>
      <c r="BV236" s="209" t="s">
        <v>472</v>
      </c>
      <c r="BW236" s="209" t="s">
        <v>472</v>
      </c>
      <c r="BX236" s="209" t="s">
        <v>472</v>
      </c>
      <c r="BY236" s="209" t="s">
        <v>472</v>
      </c>
      <c r="BZ236" s="209" t="s">
        <v>472</v>
      </c>
      <c r="CA236" s="209" t="s">
        <v>472</v>
      </c>
      <c r="CB236" s="209" t="s">
        <v>472</v>
      </c>
      <c r="CC236" s="209" t="s">
        <v>472</v>
      </c>
      <c r="CD236" s="209" t="s">
        <v>472</v>
      </c>
      <c r="CE236" s="209" t="s">
        <v>472</v>
      </c>
      <c r="CF236" s="209" t="s">
        <v>472</v>
      </c>
      <c r="CG236" s="209" t="s">
        <v>472</v>
      </c>
      <c r="CH236" s="209" t="s">
        <v>472</v>
      </c>
      <c r="CI236" s="209" t="s">
        <v>472</v>
      </c>
      <c r="CJ236" s="209" t="s">
        <v>472</v>
      </c>
      <c r="CK236" s="209" t="s">
        <v>472</v>
      </c>
      <c r="CL236" s="209" t="s">
        <v>472</v>
      </c>
      <c r="CM236" s="209" t="s">
        <v>472</v>
      </c>
      <c r="CN236" s="209" t="s">
        <v>472</v>
      </c>
      <c r="CO236" s="209" t="s">
        <v>472</v>
      </c>
      <c r="CP236" s="209" t="s">
        <v>472</v>
      </c>
      <c r="CQ236" s="209" t="s">
        <v>472</v>
      </c>
      <c r="CR236" s="209" t="s">
        <v>472</v>
      </c>
      <c r="CS236" s="209" t="s">
        <v>472</v>
      </c>
      <c r="CT236" s="209" t="s">
        <v>472</v>
      </c>
      <c r="CU236" s="209" t="s">
        <v>472</v>
      </c>
      <c r="CV236" s="209" t="s">
        <v>472</v>
      </c>
      <c r="CW236" s="209" t="s">
        <v>472</v>
      </c>
      <c r="CX236" s="209" t="s">
        <v>472</v>
      </c>
      <c r="CY236" s="209" t="s">
        <v>472</v>
      </c>
      <c r="CZ236" s="209" t="s">
        <v>472</v>
      </c>
      <c r="DA236" s="209" t="s">
        <v>472</v>
      </c>
      <c r="DB236" s="209" t="s">
        <v>472</v>
      </c>
      <c r="DC236" s="209" t="s">
        <v>472</v>
      </c>
    </row>
    <row r="237" spans="1:107">
      <c r="A237" s="213" t="s">
        <v>460</v>
      </c>
      <c r="B237" s="209">
        <v>2549</v>
      </c>
      <c r="C237" s="209">
        <v>2549</v>
      </c>
      <c r="D237" s="215">
        <v>11321</v>
      </c>
      <c r="E237" s="216">
        <f t="shared" si="9"/>
        <v>11321</v>
      </c>
      <c r="F237" s="217">
        <v>45688</v>
      </c>
      <c r="G237" s="215" t="s">
        <v>148</v>
      </c>
      <c r="H237" s="215" t="s">
        <v>469</v>
      </c>
      <c r="I237" s="209">
        <v>2021</v>
      </c>
      <c r="J237" s="209" t="s">
        <v>461</v>
      </c>
      <c r="K237" s="209" t="s">
        <v>462</v>
      </c>
      <c r="L237" s="218">
        <v>760824</v>
      </c>
      <c r="M237" s="209" t="s">
        <v>463</v>
      </c>
      <c r="N237" s="209" t="s">
        <v>464</v>
      </c>
      <c r="O237" s="209" t="s">
        <v>465</v>
      </c>
      <c r="P237" s="217">
        <v>45618</v>
      </c>
      <c r="Q237" s="217" t="s">
        <v>558</v>
      </c>
      <c r="R237" s="209" t="s">
        <v>464</v>
      </c>
      <c r="S237" s="209" t="s">
        <v>466</v>
      </c>
      <c r="T237" s="209">
        <v>3</v>
      </c>
      <c r="U237" s="218">
        <v>0</v>
      </c>
      <c r="V237" s="219">
        <v>0</v>
      </c>
      <c r="W237" s="209" t="s">
        <v>467</v>
      </c>
      <c r="X237" s="209" t="s">
        <v>468</v>
      </c>
      <c r="Y237" s="209" t="s">
        <v>468</v>
      </c>
      <c r="Z237" s="209" t="s">
        <v>469</v>
      </c>
      <c r="AA237" s="213" t="s">
        <v>460</v>
      </c>
      <c r="AB237" s="216">
        <f t="shared" si="10"/>
        <v>2549</v>
      </c>
      <c r="AC237" s="216">
        <v>9325</v>
      </c>
      <c r="AD237" s="216">
        <f t="shared" si="11"/>
        <v>9325</v>
      </c>
      <c r="AE237" s="209" t="s">
        <v>558</v>
      </c>
      <c r="AF237" s="209" t="s">
        <v>470</v>
      </c>
      <c r="AG237" s="219">
        <v>3382441</v>
      </c>
      <c r="AH237" s="209" t="s">
        <v>470</v>
      </c>
      <c r="AI237" s="221">
        <v>45523</v>
      </c>
      <c r="AJ237" s="209" t="s">
        <v>471</v>
      </c>
      <c r="AK237" s="209" t="s">
        <v>472</v>
      </c>
      <c r="AL237" s="209" t="s">
        <v>472</v>
      </c>
      <c r="AM237" s="209" t="s">
        <v>472</v>
      </c>
      <c r="AN237" s="209" t="s">
        <v>472</v>
      </c>
      <c r="AO237" s="209" t="s">
        <v>472</v>
      </c>
      <c r="AP237" s="209" t="s">
        <v>472</v>
      </c>
      <c r="AQ237" s="209" t="s">
        <v>472</v>
      </c>
      <c r="AR237" s="209" t="s">
        <v>472</v>
      </c>
      <c r="AS237" s="209" t="s">
        <v>472</v>
      </c>
      <c r="AT237" s="209" t="s">
        <v>472</v>
      </c>
      <c r="AU237" s="209" t="s">
        <v>472</v>
      </c>
      <c r="AV237" s="209" t="s">
        <v>472</v>
      </c>
      <c r="AW237" s="209" t="s">
        <v>472</v>
      </c>
      <c r="AX237" s="209" t="s">
        <v>472</v>
      </c>
      <c r="AY237" s="209" t="s">
        <v>472</v>
      </c>
      <c r="AZ237" s="209" t="s">
        <v>472</v>
      </c>
      <c r="BA237" s="209" t="s">
        <v>472</v>
      </c>
      <c r="BB237" s="209" t="s">
        <v>472</v>
      </c>
      <c r="BC237" s="209" t="s">
        <v>472</v>
      </c>
      <c r="BD237" s="209" t="s">
        <v>472</v>
      </c>
      <c r="BE237" s="209" t="s">
        <v>472</v>
      </c>
      <c r="BF237" s="209" t="s">
        <v>472</v>
      </c>
      <c r="BG237" s="209" t="s">
        <v>472</v>
      </c>
      <c r="BH237" s="209" t="s">
        <v>472</v>
      </c>
      <c r="BI237" s="209" t="s">
        <v>472</v>
      </c>
      <c r="BJ237" s="209" t="s">
        <v>472</v>
      </c>
      <c r="BK237" s="209" t="s">
        <v>472</v>
      </c>
      <c r="BL237" s="209" t="s">
        <v>472</v>
      </c>
      <c r="BM237" s="209" t="s">
        <v>472</v>
      </c>
      <c r="BN237" s="209" t="s">
        <v>472</v>
      </c>
      <c r="BO237" s="209" t="s">
        <v>472</v>
      </c>
      <c r="BP237" s="209" t="s">
        <v>472</v>
      </c>
      <c r="BQ237" s="209" t="s">
        <v>472</v>
      </c>
      <c r="BR237" s="209" t="s">
        <v>472</v>
      </c>
      <c r="BS237" s="209" t="s">
        <v>472</v>
      </c>
      <c r="BT237" s="209" t="s">
        <v>472</v>
      </c>
      <c r="BU237" s="209" t="s">
        <v>472</v>
      </c>
      <c r="BV237" s="209" t="s">
        <v>472</v>
      </c>
      <c r="BW237" s="209" t="s">
        <v>472</v>
      </c>
      <c r="BX237" s="209" t="s">
        <v>472</v>
      </c>
      <c r="BY237" s="209" t="s">
        <v>472</v>
      </c>
      <c r="BZ237" s="209" t="s">
        <v>472</v>
      </c>
      <c r="CA237" s="209" t="s">
        <v>472</v>
      </c>
      <c r="CB237" s="209" t="s">
        <v>472</v>
      </c>
      <c r="CC237" s="209" t="s">
        <v>472</v>
      </c>
      <c r="CD237" s="209" t="s">
        <v>472</v>
      </c>
      <c r="CE237" s="209" t="s">
        <v>472</v>
      </c>
      <c r="CF237" s="209" t="s">
        <v>472</v>
      </c>
      <c r="CG237" s="209" t="s">
        <v>472</v>
      </c>
      <c r="CH237" s="209" t="s">
        <v>472</v>
      </c>
      <c r="CI237" s="209" t="s">
        <v>472</v>
      </c>
      <c r="CJ237" s="209" t="s">
        <v>472</v>
      </c>
      <c r="CK237" s="209" t="s">
        <v>472</v>
      </c>
      <c r="CL237" s="209" t="s">
        <v>472</v>
      </c>
      <c r="CM237" s="209" t="s">
        <v>472</v>
      </c>
      <c r="CN237" s="209" t="s">
        <v>472</v>
      </c>
      <c r="CO237" s="209" t="s">
        <v>472</v>
      </c>
      <c r="CP237" s="209" t="s">
        <v>472</v>
      </c>
      <c r="CQ237" s="209" t="s">
        <v>472</v>
      </c>
      <c r="CR237" s="209" t="s">
        <v>472</v>
      </c>
      <c r="CS237" s="209" t="s">
        <v>472</v>
      </c>
      <c r="CT237" s="209" t="s">
        <v>472</v>
      </c>
      <c r="CU237" s="209" t="s">
        <v>472</v>
      </c>
      <c r="CV237" s="209" t="s">
        <v>472</v>
      </c>
      <c r="CW237" s="209" t="s">
        <v>472</v>
      </c>
      <c r="CX237" s="209" t="s">
        <v>472</v>
      </c>
      <c r="CY237" s="209" t="s">
        <v>472</v>
      </c>
      <c r="CZ237" s="209" t="s">
        <v>472</v>
      </c>
      <c r="DA237" s="209" t="s">
        <v>472</v>
      </c>
      <c r="DB237" s="209" t="s">
        <v>472</v>
      </c>
      <c r="DC237" s="209" t="s">
        <v>472</v>
      </c>
    </row>
    <row r="238" spans="1:107">
      <c r="A238" s="213" t="s">
        <v>460</v>
      </c>
      <c r="B238" s="209">
        <v>2552</v>
      </c>
      <c r="C238" s="209">
        <v>2552</v>
      </c>
      <c r="D238" s="215">
        <v>8269</v>
      </c>
      <c r="E238" s="216">
        <f t="shared" si="9"/>
        <v>8269</v>
      </c>
      <c r="F238" s="217">
        <v>45688</v>
      </c>
      <c r="G238" s="215" t="s">
        <v>148</v>
      </c>
      <c r="H238" s="215" t="s">
        <v>469</v>
      </c>
      <c r="I238" s="209">
        <v>2021</v>
      </c>
      <c r="J238" s="209" t="s">
        <v>461</v>
      </c>
      <c r="K238" s="209" t="s">
        <v>462</v>
      </c>
      <c r="L238" s="218">
        <v>19983991</v>
      </c>
      <c r="M238" s="209" t="s">
        <v>463</v>
      </c>
      <c r="N238" s="209" t="s">
        <v>464</v>
      </c>
      <c r="O238" s="209" t="s">
        <v>465</v>
      </c>
      <c r="P238" s="217">
        <v>0</v>
      </c>
      <c r="Q238" s="217" t="s">
        <v>558</v>
      </c>
      <c r="R238" s="209" t="s">
        <v>464</v>
      </c>
      <c r="S238" s="209" t="s">
        <v>466</v>
      </c>
      <c r="T238" s="209">
        <v>2</v>
      </c>
      <c r="U238" s="218">
        <v>0</v>
      </c>
      <c r="V238" s="219">
        <v>0</v>
      </c>
      <c r="W238" s="209" t="s">
        <v>467</v>
      </c>
      <c r="X238" s="209" t="s">
        <v>468</v>
      </c>
      <c r="Y238" s="209" t="s">
        <v>468</v>
      </c>
      <c r="Z238" s="209" t="s">
        <v>469</v>
      </c>
      <c r="AA238" s="213" t="s">
        <v>460</v>
      </c>
      <c r="AB238" s="216">
        <f t="shared" si="10"/>
        <v>2552</v>
      </c>
      <c r="AC238" s="216">
        <v>6782</v>
      </c>
      <c r="AD238" s="216">
        <f t="shared" si="11"/>
        <v>6782</v>
      </c>
      <c r="AE238" s="209" t="s">
        <v>558</v>
      </c>
      <c r="AF238" s="209" t="s">
        <v>470</v>
      </c>
      <c r="AG238" s="219">
        <v>101836861</v>
      </c>
      <c r="AH238" s="209" t="s">
        <v>470</v>
      </c>
      <c r="AI238" s="221">
        <v>45579</v>
      </c>
      <c r="AJ238" s="209" t="s">
        <v>471</v>
      </c>
      <c r="AK238" s="209" t="s">
        <v>472</v>
      </c>
      <c r="AL238" s="209" t="s">
        <v>472</v>
      </c>
      <c r="AM238" s="209" t="s">
        <v>472</v>
      </c>
      <c r="AN238" s="209" t="s">
        <v>472</v>
      </c>
      <c r="AO238" s="209" t="s">
        <v>472</v>
      </c>
      <c r="AP238" s="209" t="s">
        <v>472</v>
      </c>
      <c r="AQ238" s="209" t="s">
        <v>472</v>
      </c>
      <c r="AR238" s="209" t="s">
        <v>472</v>
      </c>
      <c r="AS238" s="209" t="s">
        <v>472</v>
      </c>
      <c r="AT238" s="209" t="s">
        <v>472</v>
      </c>
      <c r="AU238" s="209" t="s">
        <v>472</v>
      </c>
      <c r="AV238" s="209" t="s">
        <v>472</v>
      </c>
      <c r="AW238" s="209" t="s">
        <v>472</v>
      </c>
      <c r="AX238" s="209" t="s">
        <v>472</v>
      </c>
      <c r="AY238" s="209" t="s">
        <v>472</v>
      </c>
      <c r="AZ238" s="209" t="s">
        <v>472</v>
      </c>
      <c r="BA238" s="209" t="s">
        <v>472</v>
      </c>
      <c r="BB238" s="209" t="s">
        <v>472</v>
      </c>
      <c r="BC238" s="209" t="s">
        <v>472</v>
      </c>
      <c r="BD238" s="209" t="s">
        <v>472</v>
      </c>
      <c r="BE238" s="209" t="s">
        <v>472</v>
      </c>
      <c r="BF238" s="209" t="s">
        <v>472</v>
      </c>
      <c r="BG238" s="209" t="s">
        <v>472</v>
      </c>
      <c r="BH238" s="209" t="s">
        <v>472</v>
      </c>
      <c r="BI238" s="209" t="s">
        <v>472</v>
      </c>
      <c r="BJ238" s="209" t="s">
        <v>472</v>
      </c>
      <c r="BK238" s="209" t="s">
        <v>472</v>
      </c>
      <c r="BL238" s="209" t="s">
        <v>472</v>
      </c>
      <c r="BM238" s="209" t="s">
        <v>472</v>
      </c>
      <c r="BN238" s="209" t="s">
        <v>472</v>
      </c>
      <c r="BO238" s="209" t="s">
        <v>472</v>
      </c>
      <c r="BP238" s="209" t="s">
        <v>472</v>
      </c>
      <c r="BQ238" s="209" t="s">
        <v>472</v>
      </c>
      <c r="BR238" s="209" t="s">
        <v>472</v>
      </c>
      <c r="BS238" s="209" t="s">
        <v>472</v>
      </c>
      <c r="BT238" s="209" t="s">
        <v>472</v>
      </c>
      <c r="BU238" s="209" t="s">
        <v>472</v>
      </c>
      <c r="BV238" s="209" t="s">
        <v>472</v>
      </c>
      <c r="BW238" s="209" t="s">
        <v>472</v>
      </c>
      <c r="BX238" s="209" t="s">
        <v>472</v>
      </c>
      <c r="BY238" s="209" t="s">
        <v>472</v>
      </c>
      <c r="BZ238" s="209" t="s">
        <v>472</v>
      </c>
      <c r="CA238" s="209" t="s">
        <v>472</v>
      </c>
      <c r="CB238" s="209" t="s">
        <v>472</v>
      </c>
      <c r="CC238" s="209" t="s">
        <v>472</v>
      </c>
      <c r="CD238" s="209" t="s">
        <v>472</v>
      </c>
      <c r="CE238" s="209" t="s">
        <v>472</v>
      </c>
      <c r="CF238" s="209" t="s">
        <v>472</v>
      </c>
      <c r="CG238" s="209" t="s">
        <v>472</v>
      </c>
      <c r="CH238" s="209" t="s">
        <v>472</v>
      </c>
      <c r="CI238" s="209" t="s">
        <v>472</v>
      </c>
      <c r="CJ238" s="209" t="s">
        <v>472</v>
      </c>
      <c r="CK238" s="209" t="s">
        <v>472</v>
      </c>
      <c r="CL238" s="209" t="s">
        <v>472</v>
      </c>
      <c r="CM238" s="209" t="s">
        <v>472</v>
      </c>
      <c r="CN238" s="209" t="s">
        <v>472</v>
      </c>
      <c r="CO238" s="209" t="s">
        <v>472</v>
      </c>
      <c r="CP238" s="209" t="s">
        <v>472</v>
      </c>
      <c r="CQ238" s="209" t="s">
        <v>472</v>
      </c>
      <c r="CR238" s="209" t="s">
        <v>472</v>
      </c>
      <c r="CS238" s="209" t="s">
        <v>472</v>
      </c>
      <c r="CT238" s="209" t="s">
        <v>472</v>
      </c>
      <c r="CU238" s="209" t="s">
        <v>472</v>
      </c>
      <c r="CV238" s="209" t="s">
        <v>472</v>
      </c>
      <c r="CW238" s="209" t="s">
        <v>472</v>
      </c>
      <c r="CX238" s="209" t="s">
        <v>472</v>
      </c>
      <c r="CY238" s="209" t="s">
        <v>472</v>
      </c>
      <c r="CZ238" s="209" t="s">
        <v>472</v>
      </c>
      <c r="DA238" s="209" t="s">
        <v>472</v>
      </c>
      <c r="DB238" s="209" t="s">
        <v>472</v>
      </c>
      <c r="DC238" s="209" t="s">
        <v>472</v>
      </c>
    </row>
    <row r="239" spans="1:107">
      <c r="A239" s="213" t="s">
        <v>460</v>
      </c>
      <c r="B239" s="209">
        <v>2555</v>
      </c>
      <c r="C239" s="209">
        <v>2555</v>
      </c>
      <c r="D239" s="215">
        <v>11464</v>
      </c>
      <c r="E239" s="216">
        <f t="shared" si="9"/>
        <v>11464</v>
      </c>
      <c r="F239" s="217">
        <v>45688</v>
      </c>
      <c r="G239" s="215" t="s">
        <v>148</v>
      </c>
      <c r="H239" s="215" t="s">
        <v>469</v>
      </c>
      <c r="I239" s="209">
        <v>2021</v>
      </c>
      <c r="J239" s="209" t="s">
        <v>461</v>
      </c>
      <c r="K239" s="209" t="s">
        <v>462</v>
      </c>
      <c r="L239" s="218">
        <v>14934836</v>
      </c>
      <c r="M239" s="209" t="s">
        <v>463</v>
      </c>
      <c r="N239" s="209" t="s">
        <v>464</v>
      </c>
      <c r="O239" s="209" t="s">
        <v>465</v>
      </c>
      <c r="P239" s="217">
        <v>45624</v>
      </c>
      <c r="Q239" s="217" t="s">
        <v>559</v>
      </c>
      <c r="R239" s="209" t="s">
        <v>464</v>
      </c>
      <c r="S239" s="209" t="s">
        <v>466</v>
      </c>
      <c r="T239" s="209">
        <v>2</v>
      </c>
      <c r="U239" s="218">
        <v>0</v>
      </c>
      <c r="V239" s="219">
        <v>0</v>
      </c>
      <c r="W239" s="209" t="s">
        <v>467</v>
      </c>
      <c r="X239" s="209" t="s">
        <v>468</v>
      </c>
      <c r="Y239" s="209" t="s">
        <v>468</v>
      </c>
      <c r="Z239" s="209" t="s">
        <v>469</v>
      </c>
      <c r="AA239" s="213" t="s">
        <v>460</v>
      </c>
      <c r="AB239" s="216">
        <f t="shared" si="10"/>
        <v>2555</v>
      </c>
      <c r="AC239" s="216">
        <v>9314</v>
      </c>
      <c r="AD239" s="216">
        <f t="shared" si="11"/>
        <v>9314</v>
      </c>
      <c r="AE239" s="209" t="s">
        <v>559</v>
      </c>
      <c r="AF239" s="209" t="s">
        <v>470</v>
      </c>
      <c r="AG239" s="219">
        <v>33000000</v>
      </c>
      <c r="AH239" s="209" t="s">
        <v>470</v>
      </c>
      <c r="AI239" s="221">
        <v>45482</v>
      </c>
      <c r="AJ239" s="209" t="s">
        <v>471</v>
      </c>
      <c r="AK239" s="209" t="s">
        <v>472</v>
      </c>
      <c r="AL239" s="209" t="s">
        <v>472</v>
      </c>
      <c r="AM239" s="209" t="s">
        <v>472</v>
      </c>
      <c r="AN239" s="209" t="s">
        <v>472</v>
      </c>
      <c r="AO239" s="209" t="s">
        <v>472</v>
      </c>
      <c r="AP239" s="209" t="s">
        <v>472</v>
      </c>
      <c r="AQ239" s="209" t="s">
        <v>472</v>
      </c>
      <c r="AR239" s="209" t="s">
        <v>472</v>
      </c>
      <c r="AS239" s="209" t="s">
        <v>472</v>
      </c>
      <c r="AT239" s="209" t="s">
        <v>472</v>
      </c>
      <c r="AU239" s="209" t="s">
        <v>472</v>
      </c>
      <c r="AV239" s="209" t="s">
        <v>472</v>
      </c>
      <c r="AW239" s="209" t="s">
        <v>472</v>
      </c>
      <c r="AX239" s="209" t="s">
        <v>472</v>
      </c>
      <c r="AY239" s="209" t="s">
        <v>472</v>
      </c>
      <c r="AZ239" s="209" t="s">
        <v>472</v>
      </c>
      <c r="BA239" s="209" t="s">
        <v>472</v>
      </c>
      <c r="BB239" s="209" t="s">
        <v>472</v>
      </c>
      <c r="BC239" s="209" t="s">
        <v>472</v>
      </c>
      <c r="BD239" s="209" t="s">
        <v>472</v>
      </c>
      <c r="BE239" s="209" t="s">
        <v>472</v>
      </c>
      <c r="BF239" s="209" t="s">
        <v>472</v>
      </c>
      <c r="BG239" s="209" t="s">
        <v>472</v>
      </c>
      <c r="BH239" s="209" t="s">
        <v>472</v>
      </c>
      <c r="BI239" s="209" t="s">
        <v>472</v>
      </c>
      <c r="BJ239" s="209" t="s">
        <v>472</v>
      </c>
      <c r="BK239" s="209" t="s">
        <v>472</v>
      </c>
      <c r="BL239" s="209" t="s">
        <v>472</v>
      </c>
      <c r="BM239" s="209" t="s">
        <v>472</v>
      </c>
      <c r="BN239" s="209" t="s">
        <v>472</v>
      </c>
      <c r="BO239" s="209" t="s">
        <v>472</v>
      </c>
      <c r="BP239" s="209" t="s">
        <v>472</v>
      </c>
      <c r="BQ239" s="209" t="s">
        <v>472</v>
      </c>
      <c r="BR239" s="209" t="s">
        <v>472</v>
      </c>
      <c r="BS239" s="209" t="s">
        <v>472</v>
      </c>
      <c r="BT239" s="209" t="s">
        <v>472</v>
      </c>
      <c r="BU239" s="209" t="s">
        <v>472</v>
      </c>
      <c r="BV239" s="209" t="s">
        <v>472</v>
      </c>
      <c r="BW239" s="209" t="s">
        <v>472</v>
      </c>
      <c r="BX239" s="209" t="s">
        <v>472</v>
      </c>
      <c r="BY239" s="209" t="s">
        <v>472</v>
      </c>
      <c r="BZ239" s="209" t="s">
        <v>472</v>
      </c>
      <c r="CA239" s="209" t="s">
        <v>472</v>
      </c>
      <c r="CB239" s="209" t="s">
        <v>472</v>
      </c>
      <c r="CC239" s="209" t="s">
        <v>472</v>
      </c>
      <c r="CD239" s="209" t="s">
        <v>472</v>
      </c>
      <c r="CE239" s="209" t="s">
        <v>472</v>
      </c>
      <c r="CF239" s="209" t="s">
        <v>472</v>
      </c>
      <c r="CG239" s="209" t="s">
        <v>472</v>
      </c>
      <c r="CH239" s="209" t="s">
        <v>472</v>
      </c>
      <c r="CI239" s="209" t="s">
        <v>472</v>
      </c>
      <c r="CJ239" s="209" t="s">
        <v>472</v>
      </c>
      <c r="CK239" s="209" t="s">
        <v>472</v>
      </c>
      <c r="CL239" s="209" t="s">
        <v>472</v>
      </c>
      <c r="CM239" s="209" t="s">
        <v>472</v>
      </c>
      <c r="CN239" s="209" t="s">
        <v>472</v>
      </c>
      <c r="CO239" s="209" t="s">
        <v>472</v>
      </c>
      <c r="CP239" s="209" t="s">
        <v>472</v>
      </c>
      <c r="CQ239" s="209" t="s">
        <v>472</v>
      </c>
      <c r="CR239" s="209" t="s">
        <v>472</v>
      </c>
      <c r="CS239" s="209" t="s">
        <v>472</v>
      </c>
      <c r="CT239" s="209" t="s">
        <v>472</v>
      </c>
      <c r="CU239" s="209" t="s">
        <v>472</v>
      </c>
      <c r="CV239" s="209" t="s">
        <v>472</v>
      </c>
      <c r="CW239" s="209" t="s">
        <v>472</v>
      </c>
      <c r="CX239" s="209" t="s">
        <v>472</v>
      </c>
      <c r="CY239" s="209" t="s">
        <v>472</v>
      </c>
      <c r="CZ239" s="209" t="s">
        <v>472</v>
      </c>
      <c r="DA239" s="209" t="s">
        <v>472</v>
      </c>
      <c r="DB239" s="209" t="s">
        <v>472</v>
      </c>
      <c r="DC239" s="209" t="s">
        <v>472</v>
      </c>
    </row>
    <row r="240" spans="1:107">
      <c r="A240" s="213" t="s">
        <v>460</v>
      </c>
      <c r="B240" s="209">
        <v>2556</v>
      </c>
      <c r="C240" s="209">
        <v>2556</v>
      </c>
      <c r="D240" s="215">
        <v>11416</v>
      </c>
      <c r="E240" s="216">
        <f t="shared" si="9"/>
        <v>11416</v>
      </c>
      <c r="F240" s="217">
        <v>45688</v>
      </c>
      <c r="G240" s="215" t="s">
        <v>148</v>
      </c>
      <c r="H240" s="215" t="s">
        <v>469</v>
      </c>
      <c r="I240" s="209">
        <v>2021</v>
      </c>
      <c r="J240" s="209" t="s">
        <v>461</v>
      </c>
      <c r="K240" s="209" t="s">
        <v>462</v>
      </c>
      <c r="L240" s="218">
        <v>630528</v>
      </c>
      <c r="M240" s="209" t="s">
        <v>463</v>
      </c>
      <c r="N240" s="209" t="s">
        <v>464</v>
      </c>
      <c r="O240" s="209" t="s">
        <v>465</v>
      </c>
      <c r="P240" s="217">
        <v>45597</v>
      </c>
      <c r="Q240" s="217" t="s">
        <v>559</v>
      </c>
      <c r="R240" s="209" t="s">
        <v>464</v>
      </c>
      <c r="S240" s="209" t="s">
        <v>466</v>
      </c>
      <c r="T240" s="209">
        <v>2</v>
      </c>
      <c r="U240" s="218">
        <v>0</v>
      </c>
      <c r="V240" s="219">
        <v>0</v>
      </c>
      <c r="W240" s="209" t="s">
        <v>467</v>
      </c>
      <c r="X240" s="209" t="s">
        <v>468</v>
      </c>
      <c r="Y240" s="209" t="s">
        <v>468</v>
      </c>
      <c r="Z240" s="209" t="s">
        <v>469</v>
      </c>
      <c r="AA240" s="213" t="s">
        <v>460</v>
      </c>
      <c r="AB240" s="216">
        <f t="shared" si="10"/>
        <v>2556</v>
      </c>
      <c r="AC240" s="216">
        <v>7252</v>
      </c>
      <c r="AD240" s="216">
        <f t="shared" si="11"/>
        <v>7252</v>
      </c>
      <c r="AE240" s="209" t="s">
        <v>559</v>
      </c>
      <c r="AF240" s="209" t="s">
        <v>470</v>
      </c>
      <c r="AG240" s="219">
        <v>2497085</v>
      </c>
      <c r="AH240" s="209" t="s">
        <v>470</v>
      </c>
      <c r="AI240" s="221">
        <v>45427</v>
      </c>
      <c r="AJ240" s="209" t="s">
        <v>471</v>
      </c>
      <c r="AK240" s="209" t="s">
        <v>472</v>
      </c>
      <c r="AL240" s="209" t="s">
        <v>472</v>
      </c>
      <c r="AM240" s="209" t="s">
        <v>472</v>
      </c>
      <c r="AN240" s="209" t="s">
        <v>472</v>
      </c>
      <c r="AO240" s="209" t="s">
        <v>472</v>
      </c>
      <c r="AP240" s="209" t="s">
        <v>472</v>
      </c>
      <c r="AQ240" s="209" t="s">
        <v>472</v>
      </c>
      <c r="AR240" s="209" t="s">
        <v>472</v>
      </c>
      <c r="AS240" s="209" t="s">
        <v>472</v>
      </c>
      <c r="AT240" s="209" t="s">
        <v>472</v>
      </c>
      <c r="AU240" s="209" t="s">
        <v>472</v>
      </c>
      <c r="AV240" s="209" t="s">
        <v>472</v>
      </c>
      <c r="AW240" s="209" t="s">
        <v>472</v>
      </c>
      <c r="AX240" s="209" t="s">
        <v>472</v>
      </c>
      <c r="AY240" s="209" t="s">
        <v>472</v>
      </c>
      <c r="AZ240" s="209" t="s">
        <v>472</v>
      </c>
      <c r="BA240" s="209" t="s">
        <v>472</v>
      </c>
      <c r="BB240" s="209" t="s">
        <v>472</v>
      </c>
      <c r="BC240" s="209" t="s">
        <v>472</v>
      </c>
      <c r="BD240" s="209" t="s">
        <v>472</v>
      </c>
      <c r="BE240" s="209" t="s">
        <v>472</v>
      </c>
      <c r="BF240" s="209" t="s">
        <v>472</v>
      </c>
      <c r="BG240" s="209" t="s">
        <v>472</v>
      </c>
      <c r="BH240" s="209" t="s">
        <v>472</v>
      </c>
      <c r="BI240" s="209" t="s">
        <v>472</v>
      </c>
      <c r="BJ240" s="209" t="s">
        <v>472</v>
      </c>
      <c r="BK240" s="209" t="s">
        <v>472</v>
      </c>
      <c r="BL240" s="209" t="s">
        <v>472</v>
      </c>
      <c r="BM240" s="209" t="s">
        <v>472</v>
      </c>
      <c r="BN240" s="209" t="s">
        <v>472</v>
      </c>
      <c r="BO240" s="209" t="s">
        <v>472</v>
      </c>
      <c r="BP240" s="209" t="s">
        <v>472</v>
      </c>
      <c r="BQ240" s="209" t="s">
        <v>472</v>
      </c>
      <c r="BR240" s="209" t="s">
        <v>472</v>
      </c>
      <c r="BS240" s="209" t="s">
        <v>472</v>
      </c>
      <c r="BT240" s="209" t="s">
        <v>472</v>
      </c>
      <c r="BU240" s="209" t="s">
        <v>472</v>
      </c>
      <c r="BV240" s="209" t="s">
        <v>472</v>
      </c>
      <c r="BW240" s="209" t="s">
        <v>472</v>
      </c>
      <c r="BX240" s="209" t="s">
        <v>472</v>
      </c>
      <c r="BY240" s="209" t="s">
        <v>472</v>
      </c>
      <c r="BZ240" s="209" t="s">
        <v>472</v>
      </c>
      <c r="CA240" s="209" t="s">
        <v>472</v>
      </c>
      <c r="CB240" s="209" t="s">
        <v>472</v>
      </c>
      <c r="CC240" s="209" t="s">
        <v>472</v>
      </c>
      <c r="CD240" s="209" t="s">
        <v>472</v>
      </c>
      <c r="CE240" s="209" t="s">
        <v>472</v>
      </c>
      <c r="CF240" s="209" t="s">
        <v>472</v>
      </c>
      <c r="CG240" s="209" t="s">
        <v>472</v>
      </c>
      <c r="CH240" s="209" t="s">
        <v>472</v>
      </c>
      <c r="CI240" s="209" t="s">
        <v>472</v>
      </c>
      <c r="CJ240" s="209" t="s">
        <v>472</v>
      </c>
      <c r="CK240" s="209" t="s">
        <v>472</v>
      </c>
      <c r="CL240" s="209" t="s">
        <v>472</v>
      </c>
      <c r="CM240" s="209" t="s">
        <v>472</v>
      </c>
      <c r="CN240" s="209" t="s">
        <v>472</v>
      </c>
      <c r="CO240" s="209" t="s">
        <v>472</v>
      </c>
      <c r="CP240" s="209" t="s">
        <v>472</v>
      </c>
      <c r="CQ240" s="209" t="s">
        <v>472</v>
      </c>
      <c r="CR240" s="209" t="s">
        <v>472</v>
      </c>
      <c r="CS240" s="209" t="s">
        <v>472</v>
      </c>
      <c r="CT240" s="209" t="s">
        <v>472</v>
      </c>
      <c r="CU240" s="209" t="s">
        <v>472</v>
      </c>
      <c r="CV240" s="209" t="s">
        <v>472</v>
      </c>
      <c r="CW240" s="209" t="s">
        <v>472</v>
      </c>
      <c r="CX240" s="209" t="s">
        <v>472</v>
      </c>
      <c r="CY240" s="209" t="s">
        <v>472</v>
      </c>
      <c r="CZ240" s="209" t="s">
        <v>472</v>
      </c>
      <c r="DA240" s="209" t="s">
        <v>472</v>
      </c>
      <c r="DB240" s="209" t="s">
        <v>472</v>
      </c>
      <c r="DC240" s="209" t="s">
        <v>472</v>
      </c>
    </row>
    <row r="241" spans="21:21">
      <c r="U241" s="218"/>
    </row>
  </sheetData>
  <autoFilter ref="A2:DC241" xr:uid="{D4071E0C-DEAA-4B78-A82D-F8DC1C9D0829}"/>
  <conditionalFormatting sqref="B3:B79">
    <cfRule type="duplicateValues" dxfId="1" priority="2"/>
  </conditionalFormatting>
  <conditionalFormatting sqref="C3:C79">
    <cfRule type="duplicateValues" dxfId="0" priority="1"/>
  </conditionalFormatting>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52DF3E-975F-4D63-B2F2-3A910C301E7C}">
  <dimension ref="A3:C84"/>
  <sheetViews>
    <sheetView workbookViewId="0"/>
  </sheetViews>
  <sheetFormatPr defaultColWidth="8.88671875" defaultRowHeight="14.4"/>
  <cols>
    <col min="1" max="1" width="65.5546875" style="209" bestFit="1" customWidth="1"/>
    <col min="2" max="2" width="4.44140625" style="209" bestFit="1" customWidth="1"/>
    <col min="3" max="3" width="23.44140625" style="209" customWidth="1"/>
    <col min="4" max="16384" width="8.88671875" style="209"/>
  </cols>
  <sheetData>
    <row r="3" spans="1:3" ht="15.6">
      <c r="A3" s="222" t="s">
        <v>473</v>
      </c>
    </row>
    <row r="4" spans="1:3">
      <c r="A4" s="223" t="s">
        <v>474</v>
      </c>
      <c r="B4" s="224"/>
      <c r="C4" s="213" t="s">
        <v>460</v>
      </c>
    </row>
    <row r="5" spans="1:3">
      <c r="A5" s="223" t="s">
        <v>475</v>
      </c>
      <c r="B5" s="225"/>
      <c r="C5" s="226">
        <v>45688</v>
      </c>
    </row>
    <row r="6" spans="1:3">
      <c r="A6" s="223" t="s">
        <v>476</v>
      </c>
      <c r="B6" s="225"/>
      <c r="C6" s="213" t="s">
        <v>460</v>
      </c>
    </row>
    <row r="7" spans="1:3">
      <c r="A7" s="223" t="s">
        <v>477</v>
      </c>
      <c r="B7" s="225"/>
      <c r="C7" s="213" t="s">
        <v>460</v>
      </c>
    </row>
    <row r="8" spans="1:3">
      <c r="A8" s="223" t="s">
        <v>478</v>
      </c>
      <c r="B8" s="225"/>
      <c r="C8" s="213" t="s">
        <v>479</v>
      </c>
    </row>
    <row r="9" spans="1:3">
      <c r="A9" s="223" t="s">
        <v>480</v>
      </c>
      <c r="B9" s="225"/>
      <c r="C9" s="227" t="s">
        <v>481</v>
      </c>
    </row>
    <row r="10" spans="1:3">
      <c r="A10" s="223" t="s">
        <v>482</v>
      </c>
      <c r="B10" s="225"/>
      <c r="C10" s="228" t="s">
        <v>483</v>
      </c>
    </row>
    <row r="11" spans="1:3">
      <c r="A11" s="223" t="s">
        <v>484</v>
      </c>
      <c r="B11" s="225"/>
      <c r="C11" s="213" t="s">
        <v>485</v>
      </c>
    </row>
    <row r="12" spans="1:3">
      <c r="A12" s="223" t="s">
        <v>486</v>
      </c>
      <c r="B12" s="225"/>
      <c r="C12" s="213" t="s">
        <v>487</v>
      </c>
    </row>
    <row r="13" spans="1:3">
      <c r="A13" s="223" t="s">
        <v>488</v>
      </c>
      <c r="B13" s="225"/>
      <c r="C13" s="213" t="s">
        <v>489</v>
      </c>
    </row>
    <row r="14" spans="1:3">
      <c r="A14" s="223" t="s">
        <v>490</v>
      </c>
      <c r="B14" s="225"/>
      <c r="C14" s="213" t="s">
        <v>491</v>
      </c>
    </row>
    <row r="15" spans="1:3">
      <c r="A15" s="223" t="s">
        <v>492</v>
      </c>
      <c r="B15" s="225"/>
      <c r="C15" s="213" t="s">
        <v>144</v>
      </c>
    </row>
    <row r="16" spans="1:3">
      <c r="A16" s="223" t="s">
        <v>493</v>
      </c>
      <c r="B16" s="225"/>
      <c r="C16" s="229">
        <f>'Admin Report'!K141</f>
        <v>204596670.05900025</v>
      </c>
    </row>
    <row r="17" spans="1:3">
      <c r="A17" s="223" t="s">
        <v>494</v>
      </c>
      <c r="B17" s="225"/>
      <c r="C17" s="213" t="s">
        <v>148</v>
      </c>
    </row>
    <row r="18" spans="1:3">
      <c r="A18" s="223" t="s">
        <v>495</v>
      </c>
      <c r="B18" s="225"/>
      <c r="C18" s="230">
        <f>('Servicer Report'!L53+'Servicer Report'!L54)/'Admin Report'!J18</f>
        <v>0.95015895313891119</v>
      </c>
    </row>
    <row r="19" spans="1:3">
      <c r="A19" s="223" t="s">
        <v>496</v>
      </c>
      <c r="B19" s="225"/>
      <c r="C19" s="231">
        <v>3.9494470875222065E-2</v>
      </c>
    </row>
    <row r="20" spans="1:3">
      <c r="A20" s="223" t="s">
        <v>497</v>
      </c>
      <c r="B20" s="225"/>
      <c r="C20" s="213">
        <v>0</v>
      </c>
    </row>
    <row r="21" spans="1:3">
      <c r="A21" s="223" t="s">
        <v>498</v>
      </c>
      <c r="B21" s="225"/>
      <c r="C21" s="213">
        <v>0</v>
      </c>
    </row>
    <row r="22" spans="1:3">
      <c r="A22" s="223" t="s">
        <v>499</v>
      </c>
      <c r="B22" s="225"/>
      <c r="C22" s="213">
        <v>0</v>
      </c>
    </row>
    <row r="23" spans="1:3">
      <c r="A23" s="223" t="s">
        <v>500</v>
      </c>
      <c r="B23" s="225"/>
      <c r="C23" s="230">
        <v>0</v>
      </c>
    </row>
    <row r="24" spans="1:3">
      <c r="A24" s="223" t="s">
        <v>501</v>
      </c>
      <c r="B24" s="225"/>
      <c r="C24" s="213">
        <v>0</v>
      </c>
    </row>
    <row r="25" spans="1:3">
      <c r="A25" s="223" t="s">
        <v>502</v>
      </c>
      <c r="B25" s="225"/>
      <c r="C25" s="231">
        <f>'Servicer Report'!L55/'Servicer Report'!L63</f>
        <v>4.7025070280115357E-2</v>
      </c>
    </row>
    <row r="26" spans="1:3">
      <c r="A26" s="223" t="s">
        <v>503</v>
      </c>
      <c r="B26" s="225"/>
      <c r="C26" s="231">
        <f>'Servicer Report'!L56/'Servicer Report'!L63</f>
        <v>3.7525354984019616E-3</v>
      </c>
    </row>
    <row r="27" spans="1:3">
      <c r="A27" s="223" t="s">
        <v>504</v>
      </c>
      <c r="B27" s="225"/>
      <c r="C27" s="230">
        <v>0</v>
      </c>
    </row>
    <row r="28" spans="1:3">
      <c r="A28" s="223" t="s">
        <v>505</v>
      </c>
      <c r="B28" s="225"/>
      <c r="C28" s="230">
        <v>0</v>
      </c>
    </row>
    <row r="29" spans="1:3">
      <c r="A29" s="223" t="s">
        <v>506</v>
      </c>
      <c r="B29" s="225"/>
      <c r="C29" s="230">
        <v>0</v>
      </c>
    </row>
    <row r="30" spans="1:3">
      <c r="A30" s="223" t="s">
        <v>507</v>
      </c>
      <c r="B30" s="225"/>
      <c r="C30" s="230">
        <v>0</v>
      </c>
    </row>
    <row r="31" spans="1:3">
      <c r="A31" s="223" t="s">
        <v>508</v>
      </c>
      <c r="B31" s="225"/>
      <c r="C31" s="230">
        <v>0</v>
      </c>
    </row>
    <row r="32" spans="1:3" ht="15.6">
      <c r="A32" s="222" t="s">
        <v>509</v>
      </c>
      <c r="B32" s="225"/>
    </row>
    <row r="33" spans="1:3">
      <c r="A33" s="232" t="s">
        <v>510</v>
      </c>
      <c r="B33" s="225"/>
      <c r="C33" s="213" t="s">
        <v>460</v>
      </c>
    </row>
    <row r="34" spans="1:3">
      <c r="A34" s="233" t="s">
        <v>511</v>
      </c>
      <c r="B34" s="225"/>
    </row>
    <row r="35" spans="1:3">
      <c r="A35" s="234" t="s">
        <v>512</v>
      </c>
      <c r="B35" s="225"/>
      <c r="C35" s="209" t="s">
        <v>513</v>
      </c>
    </row>
    <row r="36" spans="1:3">
      <c r="A36" s="234" t="s">
        <v>514</v>
      </c>
      <c r="B36" s="225"/>
      <c r="C36" s="209" t="s">
        <v>513</v>
      </c>
    </row>
    <row r="37" spans="1:3">
      <c r="A37" s="234" t="s">
        <v>515</v>
      </c>
      <c r="B37" s="225"/>
      <c r="C37" s="209" t="s">
        <v>513</v>
      </c>
    </row>
    <row r="38" spans="1:3">
      <c r="A38" s="234" t="s">
        <v>516</v>
      </c>
      <c r="B38" s="225"/>
      <c r="C38" s="209" t="s">
        <v>513</v>
      </c>
    </row>
    <row r="39" spans="1:3">
      <c r="A39" s="234" t="s">
        <v>517</v>
      </c>
      <c r="B39" s="225"/>
      <c r="C39" s="209" t="s">
        <v>513</v>
      </c>
    </row>
    <row r="40" spans="1:3">
      <c r="A40" s="234" t="s">
        <v>518</v>
      </c>
      <c r="B40" s="225"/>
      <c r="C40" s="209" t="s">
        <v>513</v>
      </c>
    </row>
    <row r="41" spans="1:3">
      <c r="A41" s="233" t="s">
        <v>519</v>
      </c>
      <c r="B41" s="225"/>
    </row>
    <row r="42" spans="1:3">
      <c r="A42" s="234" t="s">
        <v>512</v>
      </c>
      <c r="B42" s="225"/>
      <c r="C42" s="209" t="s">
        <v>513</v>
      </c>
    </row>
    <row r="43" spans="1:3">
      <c r="A43" s="234" t="s">
        <v>514</v>
      </c>
      <c r="B43" s="225"/>
      <c r="C43" s="209" t="s">
        <v>513</v>
      </c>
    </row>
    <row r="44" spans="1:3">
      <c r="A44" s="234" t="s">
        <v>515</v>
      </c>
      <c r="B44" s="225"/>
      <c r="C44" s="209" t="s">
        <v>513</v>
      </c>
    </row>
    <row r="45" spans="1:3">
      <c r="A45" s="234" t="s">
        <v>516</v>
      </c>
      <c r="B45" s="225"/>
      <c r="C45" s="209" t="s">
        <v>513</v>
      </c>
    </row>
    <row r="46" spans="1:3">
      <c r="A46" s="234" t="s">
        <v>517</v>
      </c>
      <c r="B46" s="225"/>
      <c r="C46" s="209" t="s">
        <v>513</v>
      </c>
    </row>
    <row r="47" spans="1:3">
      <c r="A47" s="234" t="s">
        <v>518</v>
      </c>
      <c r="B47" s="225"/>
      <c r="C47" s="209" t="s">
        <v>513</v>
      </c>
    </row>
    <row r="48" spans="1:3">
      <c r="A48" s="233" t="s">
        <v>520</v>
      </c>
      <c r="B48" s="225"/>
    </row>
    <row r="49" spans="1:3">
      <c r="A49" s="234" t="s">
        <v>512</v>
      </c>
      <c r="B49" s="225"/>
      <c r="C49" s="209" t="s">
        <v>521</v>
      </c>
    </row>
    <row r="50" spans="1:3">
      <c r="A50" s="234" t="s">
        <v>514</v>
      </c>
      <c r="B50" s="225"/>
      <c r="C50" s="209" t="s">
        <v>522</v>
      </c>
    </row>
    <row r="51" spans="1:3">
      <c r="A51" s="234" t="s">
        <v>515</v>
      </c>
      <c r="B51" s="225"/>
      <c r="C51" s="209" t="s">
        <v>523</v>
      </c>
    </row>
    <row r="52" spans="1:3">
      <c r="A52" s="234" t="s">
        <v>516</v>
      </c>
      <c r="B52" s="225"/>
      <c r="C52" s="209" t="s">
        <v>524</v>
      </c>
    </row>
    <row r="53" spans="1:3">
      <c r="A53" s="234" t="s">
        <v>517</v>
      </c>
      <c r="B53" s="225"/>
      <c r="C53" s="209" t="s">
        <v>525</v>
      </c>
    </row>
    <row r="54" spans="1:3">
      <c r="A54" s="234" t="s">
        <v>518</v>
      </c>
      <c r="B54" s="225"/>
      <c r="C54" s="209" t="s">
        <v>526</v>
      </c>
    </row>
    <row r="55" spans="1:3">
      <c r="A55" s="232" t="s">
        <v>527</v>
      </c>
      <c r="B55" s="225"/>
      <c r="C55" s="213" t="s">
        <v>144</v>
      </c>
    </row>
    <row r="56" spans="1:3">
      <c r="A56" s="232" t="s">
        <v>528</v>
      </c>
      <c r="B56" s="225"/>
      <c r="C56" s="209" t="s">
        <v>529</v>
      </c>
    </row>
    <row r="57" spans="1:3" ht="15.6">
      <c r="A57" s="222" t="s">
        <v>530</v>
      </c>
      <c r="B57" s="225"/>
    </row>
    <row r="58" spans="1:3">
      <c r="A58" s="223" t="s">
        <v>531</v>
      </c>
      <c r="B58" s="225"/>
      <c r="C58" s="213" t="s">
        <v>460</v>
      </c>
    </row>
    <row r="59" spans="1:3">
      <c r="A59" s="232" t="s">
        <v>532</v>
      </c>
      <c r="B59" s="225"/>
      <c r="C59" s="209" t="s">
        <v>533</v>
      </c>
    </row>
    <row r="60" spans="1:3">
      <c r="A60" s="232" t="s">
        <v>534</v>
      </c>
      <c r="B60" s="225"/>
      <c r="C60" s="209" t="s">
        <v>533</v>
      </c>
    </row>
    <row r="61" spans="1:3">
      <c r="A61" s="232" t="s">
        <v>535</v>
      </c>
      <c r="B61" s="225"/>
      <c r="C61" s="209" t="s">
        <v>533</v>
      </c>
    </row>
    <row r="62" spans="1:3">
      <c r="A62" s="223" t="s">
        <v>536</v>
      </c>
      <c r="B62" s="225"/>
      <c r="C62" s="209" t="s">
        <v>533</v>
      </c>
    </row>
    <row r="63" spans="1:3">
      <c r="A63" s="223" t="s">
        <v>537</v>
      </c>
      <c r="B63" s="225"/>
      <c r="C63" s="209" t="s">
        <v>533</v>
      </c>
    </row>
    <row r="64" spans="1:3">
      <c r="A64" s="235" t="s">
        <v>472</v>
      </c>
    </row>
    <row r="65" spans="1:3">
      <c r="A65" s="209" t="s">
        <v>538</v>
      </c>
      <c r="C65" s="209" t="s">
        <v>472</v>
      </c>
    </row>
    <row r="66" spans="1:3">
      <c r="A66" s="209" t="s">
        <v>539</v>
      </c>
      <c r="C66" s="209" t="s">
        <v>472</v>
      </c>
    </row>
    <row r="67" spans="1:3">
      <c r="A67" s="209" t="s">
        <v>540</v>
      </c>
      <c r="C67" s="209" t="s">
        <v>472</v>
      </c>
    </row>
    <row r="68" spans="1:3">
      <c r="A68" s="209" t="s">
        <v>541</v>
      </c>
      <c r="C68" s="209" t="s">
        <v>472</v>
      </c>
    </row>
    <row r="69" spans="1:3">
      <c r="A69" s="209" t="s">
        <v>542</v>
      </c>
      <c r="C69" s="209" t="s">
        <v>472</v>
      </c>
    </row>
    <row r="70" spans="1:3">
      <c r="A70" s="209" t="s">
        <v>543</v>
      </c>
      <c r="C70" s="209" t="s">
        <v>472</v>
      </c>
    </row>
    <row r="71" spans="1:3">
      <c r="A71" s="209" t="s">
        <v>544</v>
      </c>
      <c r="C71" s="209" t="s">
        <v>472</v>
      </c>
    </row>
    <row r="72" spans="1:3">
      <c r="A72" s="209" t="s">
        <v>545</v>
      </c>
      <c r="C72" s="209" t="s">
        <v>472</v>
      </c>
    </row>
    <row r="73" spans="1:3">
      <c r="A73" s="209" t="s">
        <v>546</v>
      </c>
      <c r="C73" s="209" t="s">
        <v>472</v>
      </c>
    </row>
    <row r="74" spans="1:3">
      <c r="A74" s="209" t="s">
        <v>547</v>
      </c>
      <c r="C74" s="209" t="s">
        <v>472</v>
      </c>
    </row>
    <row r="75" spans="1:3">
      <c r="A75" s="209" t="s">
        <v>548</v>
      </c>
      <c r="C75" s="209" t="s">
        <v>472</v>
      </c>
    </row>
    <row r="76" spans="1:3">
      <c r="A76" s="209" t="s">
        <v>549</v>
      </c>
      <c r="C76" s="209" t="s">
        <v>472</v>
      </c>
    </row>
    <row r="77" spans="1:3">
      <c r="A77" s="209" t="s">
        <v>550</v>
      </c>
      <c r="C77" s="209" t="s">
        <v>472</v>
      </c>
    </row>
    <row r="78" spans="1:3">
      <c r="A78" s="209" t="s">
        <v>551</v>
      </c>
      <c r="C78" s="209" t="s">
        <v>472</v>
      </c>
    </row>
    <row r="79" spans="1:3">
      <c r="A79" s="209" t="s">
        <v>552</v>
      </c>
      <c r="C79" s="209" t="s">
        <v>472</v>
      </c>
    </row>
    <row r="80" spans="1:3">
      <c r="A80" s="209" t="s">
        <v>553</v>
      </c>
      <c r="C80" s="209" t="s">
        <v>472</v>
      </c>
    </row>
    <row r="81" spans="1:3">
      <c r="A81" s="209" t="s">
        <v>554</v>
      </c>
      <c r="C81" s="209" t="s">
        <v>472</v>
      </c>
    </row>
    <row r="82" spans="1:3">
      <c r="A82" s="209" t="s">
        <v>555</v>
      </c>
      <c r="C82" s="209" t="s">
        <v>472</v>
      </c>
    </row>
    <row r="83" spans="1:3">
      <c r="A83" s="209" t="s">
        <v>556</v>
      </c>
      <c r="C83" s="209" t="s">
        <v>472</v>
      </c>
    </row>
    <row r="84" spans="1:3">
      <c r="A84" s="209" t="s">
        <v>557</v>
      </c>
      <c r="C84" s="209" t="s">
        <v>472</v>
      </c>
    </row>
  </sheetData>
  <hyperlinks>
    <hyperlink ref="C10" r:id="rId1" xr:uid="{168A8795-A8C6-4D0A-8FB8-9EDD239E3DCE}"/>
  </hyperlinks>
  <pageMargins left="0.7" right="0.7" top="0.75" bottom="0.75" header="0.3" footer="0.3"/>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a23105ca-3395-4058-8284-88e334f7b956">
      <Terms xmlns="http://schemas.microsoft.com/office/infopath/2007/PartnerControls"/>
    </lcf76f155ced4ddcb4097134ff3c332f>
    <TaxCatchAll xmlns="18709e2e-4da8-42d3-bf03-d1d83e4744e5"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ECBF554220BF2499ADD23B390874F60" ma:contentTypeVersion="19" ma:contentTypeDescription="Create a new document." ma:contentTypeScope="" ma:versionID="80229f92fe610b73dffc4b5d557bca40">
  <xsd:schema xmlns:xsd="http://www.w3.org/2001/XMLSchema" xmlns:xs="http://www.w3.org/2001/XMLSchema" xmlns:p="http://schemas.microsoft.com/office/2006/metadata/properties" xmlns:ns2="18709e2e-4da8-42d3-bf03-d1d83e4744e5" xmlns:ns3="a23105ca-3395-4058-8284-88e334f7b956" targetNamespace="http://schemas.microsoft.com/office/2006/metadata/properties" ma:root="true" ma:fieldsID="7b328481c7e446f05e66e35d4ee7dbb3" ns2:_="" ns3:_="">
    <xsd:import namespace="18709e2e-4da8-42d3-bf03-d1d83e4744e5"/>
    <xsd:import namespace="a23105ca-3395-4058-8284-88e334f7b956"/>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LengthInSeconds" minOccurs="0"/>
                <xsd:element ref="ns3:MediaServiceAutoTags" minOccurs="0"/>
                <xsd:element ref="ns3:MediaServiceGenerationTime" minOccurs="0"/>
                <xsd:element ref="ns3:MediaServiceEventHashCode" minOccurs="0"/>
                <xsd:element ref="ns3:MediaServiceOCR" minOccurs="0"/>
                <xsd:element ref="ns3:MediaServiceLocation" minOccurs="0"/>
                <xsd:element ref="ns3:lcf76f155ced4ddcb4097134ff3c332f" minOccurs="0"/>
                <xsd:element ref="ns2:TaxCatchAll"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8709e2e-4da8-42d3-bf03-d1d83e4744e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28d0eebc-1016-4285-9cc5-e3d70dd17829}" ma:internalName="TaxCatchAll" ma:showField="CatchAllData" ma:web="18709e2e-4da8-42d3-bf03-d1d83e4744e5">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23105ca-3395-4058-8284-88e334f7b956"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0e379127-f9a3-4ce9-b5c2-480bec3eeaf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49BB90B-3135-4247-97F9-6400B6FE9E4F}">
  <ds:schemaRef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18709e2e-4da8-42d3-bf03-d1d83e4744e5"/>
    <ds:schemaRef ds:uri="a23105ca-3395-4058-8284-88e334f7b956"/>
    <ds:schemaRef ds:uri="http://purl.org/dc/dcmitype/"/>
    <ds:schemaRef ds:uri="http://schemas.openxmlformats.org/package/2006/metadata/core-properties"/>
    <ds:schemaRef ds:uri="http://purl.org/dc/terms/"/>
    <ds:schemaRef ds:uri="http://purl.org/dc/elements/1.1/"/>
  </ds:schemaRefs>
</ds:datastoreItem>
</file>

<file path=customXml/itemProps2.xml><?xml version="1.0" encoding="utf-8"?>
<ds:datastoreItem xmlns:ds="http://schemas.openxmlformats.org/officeDocument/2006/customXml" ds:itemID="{59A15B14-027B-4651-A644-6ECE669A3688}">
  <ds:schemaRefs>
    <ds:schemaRef ds:uri="http://schemas.microsoft.com/sharepoint/v3/contenttype/forms"/>
  </ds:schemaRefs>
</ds:datastoreItem>
</file>

<file path=customXml/itemProps3.xml><?xml version="1.0" encoding="utf-8"?>
<ds:datastoreItem xmlns:ds="http://schemas.openxmlformats.org/officeDocument/2006/customXml" ds:itemID="{A1151B53-C699-4E3C-8827-5B4FFF8BA2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8709e2e-4da8-42d3-bf03-d1d83e4744e5"/>
    <ds:schemaRef ds:uri="a23105ca-3395-4058-8284-88e334f7b95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Admin Report</vt:lpstr>
      <vt:lpstr>Servicer Report</vt:lpstr>
      <vt:lpstr>Annex 2</vt:lpstr>
      <vt:lpstr>Annex 12</vt:lpstr>
      <vt:lpstr>'Admin Report'!Print_Area</vt:lpstr>
      <vt:lpstr>'Servicer Report'!Print_Area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Tebogo Moseamedi</dc:creator>
  <cp:lastModifiedBy>Lunga Mputa</cp:lastModifiedBy>
  <cp:lastPrinted>2025-04-05T07:13:38Z</cp:lastPrinted>
  <dcterms:created xsi:type="dcterms:W3CDTF">2025-02-18T08:49:29Z</dcterms:created>
  <dcterms:modified xsi:type="dcterms:W3CDTF">2025-09-03T13:37:50Z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0x0101006ECBF554220BF2499ADD23B390874F60</vt:lpwstr>
  </property>
  <property fmtid="{D5CDD505-2E9C-101B-9397-08002B2CF9AE}" pid="3" name="MediaServiceImageTags">
    <vt:lpwstr/>
  </property>
</Properties>
</file>